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sobní LAMA\generel Kralupy\Plán obnovy VO-Kralupy nV\"/>
    </mc:Choice>
  </mc:AlternateContent>
  <xr:revisionPtr revIDLastSave="0" documentId="13_ncr:1_{E5AEA8CF-6FF3-4A8D-90B1-F4EC84E27CD7}" xr6:coauthVersionLast="45" xr6:coauthVersionMax="45" xr10:uidLastSave="{00000000-0000-0000-0000-000000000000}"/>
  <bookViews>
    <workbookView xWindow="-108" yWindow="-108" windowWidth="23256" windowHeight="12576" xr2:uid="{46E6047F-08AC-4A2D-A369-28C9504F6C1A}"/>
  </bookViews>
  <sheets>
    <sheet name="kalkulace" sheetId="4" r:id="rId1"/>
    <sheet name="grafy" sheetId="3" r:id="rId2"/>
    <sheet name="data" sheetId="1" r:id="rId3"/>
    <sheet name="komunikace" sheetId="5" r:id="rId4"/>
    <sheet name="součty" sheetId="6" r:id="rId5"/>
    <sheet name="kontingence obnova" sheetId="9" r:id="rId6"/>
    <sheet name="kontingence modernizace" sheetId="10" r:id="rId7"/>
  </sheets>
  <definedNames>
    <definedName name="_xlnm._FilterDatabase" localSheetId="2" hidden="1">data!$C$1:$W$256</definedName>
    <definedName name="_xlnm._FilterDatabase" localSheetId="0" hidden="1">kalkulace!$C$1:$AH$256</definedName>
    <definedName name="_xlnm.Print_Area" localSheetId="2">data!$D$1:$V$264</definedName>
    <definedName name="_xlnm.Print_Area" localSheetId="0">kalkulace!$D$1:$AG$271</definedName>
  </definedNames>
  <calcPr calcId="191029"/>
  <pivotCaches>
    <pivotCache cacheId="8" r:id="rId8"/>
    <pivotCache cacheId="11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9" l="1"/>
  <c r="E16" i="10"/>
  <c r="E14" i="10"/>
  <c r="AB2" i="4"/>
  <c r="AB3" i="4"/>
  <c r="AB4" i="4"/>
  <c r="AB6" i="4"/>
  <c r="AB7" i="4"/>
  <c r="AB9" i="4"/>
  <c r="AB10" i="4"/>
  <c r="AB12" i="4"/>
  <c r="AB13" i="4"/>
  <c r="AB14" i="4"/>
  <c r="AB15" i="4"/>
  <c r="AB17" i="4"/>
  <c r="AB18" i="4"/>
  <c r="AB19" i="4"/>
  <c r="AB21" i="4"/>
  <c r="AB22" i="4"/>
  <c r="AB23" i="4"/>
  <c r="AB24" i="4"/>
  <c r="AB26" i="4"/>
  <c r="AB28" i="4"/>
  <c r="AB32" i="4"/>
  <c r="AB33" i="4"/>
  <c r="AB36" i="4"/>
  <c r="AB37" i="4"/>
  <c r="AB38" i="4"/>
  <c r="AB39" i="4"/>
  <c r="AB40" i="4"/>
  <c r="AB41" i="4"/>
  <c r="AB42" i="4"/>
  <c r="AB43" i="4"/>
  <c r="AB44" i="4"/>
  <c r="AB45" i="4"/>
  <c r="AB49" i="4"/>
  <c r="AB50" i="4"/>
  <c r="AB51" i="4"/>
  <c r="AB52" i="4"/>
  <c r="AB55" i="4"/>
  <c r="AB56" i="4"/>
  <c r="AB57" i="4"/>
  <c r="AB58" i="4"/>
  <c r="AB59" i="4"/>
  <c r="AB60" i="4"/>
  <c r="AB62" i="4"/>
  <c r="AB65" i="4"/>
  <c r="AB66" i="4"/>
  <c r="AB67" i="4"/>
  <c r="AB69" i="4"/>
  <c r="AB70" i="4"/>
  <c r="AB71" i="4"/>
  <c r="AB72" i="4"/>
  <c r="AB73" i="4"/>
  <c r="AB74" i="4"/>
  <c r="AB75" i="4"/>
  <c r="AB76" i="4"/>
  <c r="AB77" i="4"/>
  <c r="AB78" i="4"/>
  <c r="AB79" i="4"/>
  <c r="AB80" i="4"/>
  <c r="AB81" i="4"/>
  <c r="AB83" i="4"/>
  <c r="AB85" i="4"/>
  <c r="AB87" i="4"/>
  <c r="AB88" i="4"/>
  <c r="AB89" i="4"/>
  <c r="AB90" i="4"/>
  <c r="AB92" i="4"/>
  <c r="AB93" i="4"/>
  <c r="AB94" i="4"/>
  <c r="AB95" i="4"/>
  <c r="AB96" i="4"/>
  <c r="AB97" i="4"/>
  <c r="AB98" i="4"/>
  <c r="AB99" i="4"/>
  <c r="AB100" i="4"/>
  <c r="AB101" i="4"/>
  <c r="AB102" i="4"/>
  <c r="AB103" i="4"/>
  <c r="AB104" i="4"/>
  <c r="AB105" i="4"/>
  <c r="AB107" i="4"/>
  <c r="AB108" i="4"/>
  <c r="AB109" i="4"/>
  <c r="AB110" i="4"/>
  <c r="AB111" i="4"/>
  <c r="AB112" i="4"/>
  <c r="AB113" i="4"/>
  <c r="AB115" i="4"/>
  <c r="AB116" i="4"/>
  <c r="AB118" i="4"/>
  <c r="AB119" i="4"/>
  <c r="AB120" i="4"/>
  <c r="AB121" i="4"/>
  <c r="AB122" i="4"/>
  <c r="AB123" i="4"/>
  <c r="AB124" i="4"/>
  <c r="AB125" i="4"/>
  <c r="AB128" i="4"/>
  <c r="AB129" i="4"/>
  <c r="AB130" i="4"/>
  <c r="AB132" i="4"/>
  <c r="AB133" i="4"/>
  <c r="AB134" i="4"/>
  <c r="AB136" i="4"/>
  <c r="AB139" i="4"/>
  <c r="AB140" i="4"/>
  <c r="AB144" i="4"/>
  <c r="AB145" i="4"/>
  <c r="AB148" i="4"/>
  <c r="AB152" i="4"/>
  <c r="AB153" i="4"/>
  <c r="AB154" i="4"/>
  <c r="AB156" i="4"/>
  <c r="AB157" i="4"/>
  <c r="AB158" i="4"/>
  <c r="AB159" i="4"/>
  <c r="AB160" i="4"/>
  <c r="AB161" i="4"/>
  <c r="AB163" i="4"/>
  <c r="AB165" i="4"/>
  <c r="AB166" i="4"/>
  <c r="AB167" i="4"/>
  <c r="AB168" i="4"/>
  <c r="AB170" i="4"/>
  <c r="AB171" i="4"/>
  <c r="AB173" i="4"/>
  <c r="AB174" i="4"/>
  <c r="AB175" i="4"/>
  <c r="AB177" i="4"/>
  <c r="AB179" i="4"/>
  <c r="AB180" i="4"/>
  <c r="AB181" i="4"/>
  <c r="AB182" i="4"/>
  <c r="AB183" i="4"/>
  <c r="AB184" i="4"/>
  <c r="AB185" i="4"/>
  <c r="AB186" i="4"/>
  <c r="AB187" i="4"/>
  <c r="AB188" i="4"/>
  <c r="AB191" i="4"/>
  <c r="AB193" i="4"/>
  <c r="AB194" i="4"/>
  <c r="AB195" i="4"/>
  <c r="AB196" i="4"/>
  <c r="AB197" i="4"/>
  <c r="AB199" i="4"/>
  <c r="AB201" i="4"/>
  <c r="AB202" i="4"/>
  <c r="AB204" i="4"/>
  <c r="AB205" i="4"/>
  <c r="AB206" i="4"/>
  <c r="AB207" i="4"/>
  <c r="AB208" i="4"/>
  <c r="AB209" i="4"/>
  <c r="AB210" i="4"/>
  <c r="AB211" i="4"/>
  <c r="AB212" i="4"/>
  <c r="AB215" i="4"/>
  <c r="AB217" i="4"/>
  <c r="AB218" i="4"/>
  <c r="AB219" i="4"/>
  <c r="AB220" i="4"/>
  <c r="AB221" i="4"/>
  <c r="AB222" i="4"/>
  <c r="AB223" i="4"/>
  <c r="AB224" i="4"/>
  <c r="AB225" i="4"/>
  <c r="AB226" i="4"/>
  <c r="AB227" i="4"/>
  <c r="AB228" i="4"/>
  <c r="AB229" i="4"/>
  <c r="AB231" i="4"/>
  <c r="AB232" i="4"/>
  <c r="AB236" i="4"/>
  <c r="AB237" i="4"/>
  <c r="AB239" i="4"/>
  <c r="AB243" i="4"/>
  <c r="AB244" i="4"/>
  <c r="AB246" i="4"/>
  <c r="AB247" i="4"/>
  <c r="AB249" i="4"/>
  <c r="AB250" i="4"/>
  <c r="AB251" i="4"/>
  <c r="AB253" i="4"/>
  <c r="AB255" i="4"/>
  <c r="AB256" i="4"/>
  <c r="AK127" i="4"/>
  <c r="AK47" i="4"/>
  <c r="G14" i="9"/>
  <c r="G5" i="9"/>
  <c r="G6" i="9"/>
  <c r="G7" i="9"/>
  <c r="G8" i="9"/>
  <c r="G9" i="9"/>
  <c r="G10" i="9"/>
  <c r="G11" i="9"/>
  <c r="G12" i="9"/>
  <c r="G13" i="9"/>
  <c r="G4" i="9"/>
  <c r="AK248" i="4"/>
  <c r="AK242" i="4"/>
  <c r="AK216" i="4"/>
  <c r="AK213" i="4"/>
  <c r="AK198" i="4"/>
  <c r="AK189" i="4"/>
  <c r="AK172" i="4"/>
  <c r="AK151" i="4"/>
  <c r="AK150" i="4"/>
  <c r="AK149" i="4"/>
  <c r="AK141" i="4"/>
  <c r="AK138" i="4"/>
  <c r="AK137" i="4"/>
  <c r="AK131" i="4"/>
  <c r="AK126" i="4"/>
  <c r="AK117" i="4"/>
  <c r="AK86" i="4"/>
  <c r="AK68" i="4"/>
  <c r="AK34" i="4"/>
  <c r="AK30" i="4"/>
  <c r="AK8" i="4"/>
  <c r="F16" i="9" l="1"/>
  <c r="AL256" i="4"/>
  <c r="AL255" i="4"/>
  <c r="AL253" i="4"/>
  <c r="AL251" i="4"/>
  <c r="AL250" i="4"/>
  <c r="AL249" i="4"/>
  <c r="AL248" i="4"/>
  <c r="AL247" i="4"/>
  <c r="AL246" i="4"/>
  <c r="AL244" i="4"/>
  <c r="AL243" i="4"/>
  <c r="AL242" i="4"/>
  <c r="AL240" i="4"/>
  <c r="AL239" i="4"/>
  <c r="AL238" i="4"/>
  <c r="AL237" i="4"/>
  <c r="AL236" i="4"/>
  <c r="AL234" i="4"/>
  <c r="AL232" i="4"/>
  <c r="AL231" i="4"/>
  <c r="AL230" i="4"/>
  <c r="AL229" i="4"/>
  <c r="AL228" i="4"/>
  <c r="AL227" i="4"/>
  <c r="AL226" i="4"/>
  <c r="AL225" i="4"/>
  <c r="AL224" i="4"/>
  <c r="AL223" i="4"/>
  <c r="AL222" i="4"/>
  <c r="AL221" i="4"/>
  <c r="AL220" i="4"/>
  <c r="AL219" i="4"/>
  <c r="AL218" i="4"/>
  <c r="AL217" i="4"/>
  <c r="AL216" i="4"/>
  <c r="AL215" i="4"/>
  <c r="AL213" i="4"/>
  <c r="AL212" i="4"/>
  <c r="AL211" i="4"/>
  <c r="AL210" i="4"/>
  <c r="AL209" i="4"/>
  <c r="AL208" i="4"/>
  <c r="AL207" i="4"/>
  <c r="AL206" i="4"/>
  <c r="AL205" i="4"/>
  <c r="AL204" i="4"/>
  <c r="AL203" i="4"/>
  <c r="AL202" i="4"/>
  <c r="AL201" i="4"/>
  <c r="AL199" i="4"/>
  <c r="AL198" i="4"/>
  <c r="AL197" i="4"/>
  <c r="AL196" i="4"/>
  <c r="AL195" i="4"/>
  <c r="AL194" i="4"/>
  <c r="AL193" i="4"/>
  <c r="AL191" i="4"/>
  <c r="AL189" i="4"/>
  <c r="AL188" i="4"/>
  <c r="AL187" i="4"/>
  <c r="AL186" i="4"/>
  <c r="AL185" i="4"/>
  <c r="AL184" i="4"/>
  <c r="AL183" i="4"/>
  <c r="AL182" i="4"/>
  <c r="AL181" i="4"/>
  <c r="AL180" i="4"/>
  <c r="AL179" i="4"/>
  <c r="AL177" i="4"/>
  <c r="AL175" i="4"/>
  <c r="AL174" i="4"/>
  <c r="AL173" i="4"/>
  <c r="AL172" i="4"/>
  <c r="AL171" i="4"/>
  <c r="AL170" i="4"/>
  <c r="AL168" i="4"/>
  <c r="AL167" i="4"/>
  <c r="AL166" i="4"/>
  <c r="AL165" i="4"/>
  <c r="AL164" i="4"/>
  <c r="AL163" i="4"/>
  <c r="AL161" i="4"/>
  <c r="AL160" i="4"/>
  <c r="AL159" i="4"/>
  <c r="AL158" i="4"/>
  <c r="AL157" i="4"/>
  <c r="AL156" i="4"/>
  <c r="AL155" i="4"/>
  <c r="AL154" i="4"/>
  <c r="AL153" i="4"/>
  <c r="AL152" i="4"/>
  <c r="AL151" i="4"/>
  <c r="AL150" i="4"/>
  <c r="AL149" i="4"/>
  <c r="AL148" i="4"/>
  <c r="AL145" i="4"/>
  <c r="AL144" i="4"/>
  <c r="AL141" i="4"/>
  <c r="AL140" i="4"/>
  <c r="AL139" i="4"/>
  <c r="AL138" i="4"/>
  <c r="AL137" i="4"/>
  <c r="AL136" i="4"/>
  <c r="AL135" i="4"/>
  <c r="AL134" i="4"/>
  <c r="AL133" i="4"/>
  <c r="AL132" i="4"/>
  <c r="AL131" i="4"/>
  <c r="AL130" i="4"/>
  <c r="AL129" i="4"/>
  <c r="AL128" i="4"/>
  <c r="AL127" i="4"/>
  <c r="AL126" i="4"/>
  <c r="AL125" i="4"/>
  <c r="AL124" i="4"/>
  <c r="AL123" i="4"/>
  <c r="AL122" i="4"/>
  <c r="AL121" i="4"/>
  <c r="AL120" i="4"/>
  <c r="AL119" i="4"/>
  <c r="AL118" i="4"/>
  <c r="AL117" i="4"/>
  <c r="AL116" i="4"/>
  <c r="AL115" i="4"/>
  <c r="AL114" i="4"/>
  <c r="AL113" i="4"/>
  <c r="AL112" i="4"/>
  <c r="AL111" i="4"/>
  <c r="AL110" i="4"/>
  <c r="AL109" i="4"/>
  <c r="AL108" i="4"/>
  <c r="AL107" i="4"/>
  <c r="AL105" i="4"/>
  <c r="AL104" i="4"/>
  <c r="AL103" i="4"/>
  <c r="AL102" i="4"/>
  <c r="AL101" i="4"/>
  <c r="AL100" i="4"/>
  <c r="AL99" i="4"/>
  <c r="AL98" i="4"/>
  <c r="AL97" i="4"/>
  <c r="AL96" i="4"/>
  <c r="AL95" i="4"/>
  <c r="AL94" i="4"/>
  <c r="AL93" i="4"/>
  <c r="AL92" i="4"/>
  <c r="AL90" i="4"/>
  <c r="AL89" i="4"/>
  <c r="AL88" i="4"/>
  <c r="AL87" i="4"/>
  <c r="AL86" i="4"/>
  <c r="AL85" i="4"/>
  <c r="AL83" i="4"/>
  <c r="AL81" i="4"/>
  <c r="AL80" i="4"/>
  <c r="AL79" i="4"/>
  <c r="AL78" i="4"/>
  <c r="AL77" i="4"/>
  <c r="AL76" i="4"/>
  <c r="AL75" i="4"/>
  <c r="AL74" i="4"/>
  <c r="AL73" i="4"/>
  <c r="AL72" i="4"/>
  <c r="AL71" i="4"/>
  <c r="AL70" i="4"/>
  <c r="AL69" i="4"/>
  <c r="AL68" i="4"/>
  <c r="AL67" i="4"/>
  <c r="AL66" i="4"/>
  <c r="AL65" i="4"/>
  <c r="AL63" i="4"/>
  <c r="AL62" i="4"/>
  <c r="AL60" i="4"/>
  <c r="AL59" i="4"/>
  <c r="AL58" i="4"/>
  <c r="AL57" i="4"/>
  <c r="AL56" i="4"/>
  <c r="AL55" i="4"/>
  <c r="AL53" i="4"/>
  <c r="AL52" i="4"/>
  <c r="AL51" i="4"/>
  <c r="AL50" i="4"/>
  <c r="AL49" i="4"/>
  <c r="AL47" i="4"/>
  <c r="AL45" i="4"/>
  <c r="AL44" i="4"/>
  <c r="AL43" i="4"/>
  <c r="AL42" i="4"/>
  <c r="AL41" i="4"/>
  <c r="AL40" i="4"/>
  <c r="AL39" i="4"/>
  <c r="AL38" i="4"/>
  <c r="AL37" i="4"/>
  <c r="AL36" i="4"/>
  <c r="AL34" i="4"/>
  <c r="AL33" i="4"/>
  <c r="AL32" i="4"/>
  <c r="AL30" i="4"/>
  <c r="AL28" i="4"/>
  <c r="AL26" i="4"/>
  <c r="AL24" i="4"/>
  <c r="AL23" i="4"/>
  <c r="AL22" i="4"/>
  <c r="AL21" i="4"/>
  <c r="AL19" i="4"/>
  <c r="AL18" i="4"/>
  <c r="AL17" i="4"/>
  <c r="AL15" i="4"/>
  <c r="AL14" i="4"/>
  <c r="AL13" i="4"/>
  <c r="AL12" i="4"/>
  <c r="AL10" i="4"/>
  <c r="AL9" i="4"/>
  <c r="AL8" i="4"/>
  <c r="AL7" i="4"/>
  <c r="AL6" i="4"/>
  <c r="AL4" i="4"/>
  <c r="AL3" i="4"/>
  <c r="AL2" i="4"/>
  <c r="AO256" i="4"/>
  <c r="AO255" i="4"/>
  <c r="AO253" i="4"/>
  <c r="AO251" i="4"/>
  <c r="AO250" i="4"/>
  <c r="AO249" i="4"/>
  <c r="AO248" i="4"/>
  <c r="AO247" i="4"/>
  <c r="AO246" i="4"/>
  <c r="AO244" i="4"/>
  <c r="AO243" i="4"/>
  <c r="AO242" i="4"/>
  <c r="AO240" i="4"/>
  <c r="AO239" i="4"/>
  <c r="AO238" i="4"/>
  <c r="AO237" i="4"/>
  <c r="AO236" i="4"/>
  <c r="AO234" i="4"/>
  <c r="AO232" i="4"/>
  <c r="AO231" i="4"/>
  <c r="AO230" i="4"/>
  <c r="AO229" i="4"/>
  <c r="AO228" i="4"/>
  <c r="AO227" i="4"/>
  <c r="AO226" i="4"/>
  <c r="AO225" i="4"/>
  <c r="AO224" i="4"/>
  <c r="AO223" i="4"/>
  <c r="AO222" i="4"/>
  <c r="AO221" i="4"/>
  <c r="AO220" i="4"/>
  <c r="AO219" i="4"/>
  <c r="AO218" i="4"/>
  <c r="AO217" i="4"/>
  <c r="AO216" i="4"/>
  <c r="AO215" i="4"/>
  <c r="AO213" i="4"/>
  <c r="AO212" i="4"/>
  <c r="AO211" i="4"/>
  <c r="AO210" i="4"/>
  <c r="AO209" i="4"/>
  <c r="AO208" i="4"/>
  <c r="AO207" i="4"/>
  <c r="AO206" i="4"/>
  <c r="AO205" i="4"/>
  <c r="AO204" i="4"/>
  <c r="AO203" i="4"/>
  <c r="AO202" i="4"/>
  <c r="AO201" i="4"/>
  <c r="AO199" i="4"/>
  <c r="AO198" i="4"/>
  <c r="AO197" i="4"/>
  <c r="AO196" i="4"/>
  <c r="AO195" i="4"/>
  <c r="AO194" i="4"/>
  <c r="AO193" i="4"/>
  <c r="AO191" i="4"/>
  <c r="AO189" i="4"/>
  <c r="AO188" i="4"/>
  <c r="AO187" i="4"/>
  <c r="AO186" i="4"/>
  <c r="AO185" i="4"/>
  <c r="AO184" i="4"/>
  <c r="AO183" i="4"/>
  <c r="AO182" i="4"/>
  <c r="AO181" i="4"/>
  <c r="AO180" i="4"/>
  <c r="AO179" i="4"/>
  <c r="AO177" i="4"/>
  <c r="AO175" i="4"/>
  <c r="AO174" i="4"/>
  <c r="AO173" i="4"/>
  <c r="AO172" i="4"/>
  <c r="AO171" i="4"/>
  <c r="AO170" i="4"/>
  <c r="AO168" i="4"/>
  <c r="AO167" i="4"/>
  <c r="AO166" i="4"/>
  <c r="AO165" i="4"/>
  <c r="AO164" i="4"/>
  <c r="AO163" i="4"/>
  <c r="AO161" i="4"/>
  <c r="AO160" i="4"/>
  <c r="AO159" i="4"/>
  <c r="AO158" i="4"/>
  <c r="AO157" i="4"/>
  <c r="AO156" i="4"/>
  <c r="AO155" i="4"/>
  <c r="AO154" i="4"/>
  <c r="AO153" i="4"/>
  <c r="AO152" i="4"/>
  <c r="AO151" i="4"/>
  <c r="AO150" i="4"/>
  <c r="AO149" i="4"/>
  <c r="AO148" i="4"/>
  <c r="AO145" i="4"/>
  <c r="AO144" i="4"/>
  <c r="AO141" i="4"/>
  <c r="AO140" i="4"/>
  <c r="AO139" i="4"/>
  <c r="AO138" i="4"/>
  <c r="AO137" i="4"/>
  <c r="AO136" i="4"/>
  <c r="AO135" i="4"/>
  <c r="AO134" i="4"/>
  <c r="AO133" i="4"/>
  <c r="AO132" i="4"/>
  <c r="AO131" i="4"/>
  <c r="AO130" i="4"/>
  <c r="AO129" i="4"/>
  <c r="AO128" i="4"/>
  <c r="AO127" i="4"/>
  <c r="AO126" i="4"/>
  <c r="AO125" i="4"/>
  <c r="AO124" i="4"/>
  <c r="AO123" i="4"/>
  <c r="AO122" i="4"/>
  <c r="AO121" i="4"/>
  <c r="AO120" i="4"/>
  <c r="AO119" i="4"/>
  <c r="AO118" i="4"/>
  <c r="AO117" i="4"/>
  <c r="AO116" i="4"/>
  <c r="AO115" i="4"/>
  <c r="AO114" i="4"/>
  <c r="AO113" i="4"/>
  <c r="AO112" i="4"/>
  <c r="AO111" i="4"/>
  <c r="AO110" i="4"/>
  <c r="AO109" i="4"/>
  <c r="AO108" i="4"/>
  <c r="AO107" i="4"/>
  <c r="AO105" i="4"/>
  <c r="AO104" i="4"/>
  <c r="AO103" i="4"/>
  <c r="AO102" i="4"/>
  <c r="AO101" i="4"/>
  <c r="AO100" i="4"/>
  <c r="AO99" i="4"/>
  <c r="AO98" i="4"/>
  <c r="AO97" i="4"/>
  <c r="AO96" i="4"/>
  <c r="AO95" i="4"/>
  <c r="AO94" i="4"/>
  <c r="AO93" i="4"/>
  <c r="AO92" i="4"/>
  <c r="AO90" i="4"/>
  <c r="AO89" i="4"/>
  <c r="AO88" i="4"/>
  <c r="AO87" i="4"/>
  <c r="AO86" i="4"/>
  <c r="AO85" i="4"/>
  <c r="AO83" i="4"/>
  <c r="AO81" i="4"/>
  <c r="AO80" i="4"/>
  <c r="AO79" i="4"/>
  <c r="AO78" i="4"/>
  <c r="AO77" i="4"/>
  <c r="AO76" i="4"/>
  <c r="AO75" i="4"/>
  <c r="AO74" i="4"/>
  <c r="AO73" i="4"/>
  <c r="AO72" i="4"/>
  <c r="AO71" i="4"/>
  <c r="AO70" i="4"/>
  <c r="AO69" i="4"/>
  <c r="AO68" i="4"/>
  <c r="AO67" i="4"/>
  <c r="AO66" i="4"/>
  <c r="AO65" i="4"/>
  <c r="AO63" i="4"/>
  <c r="AO62" i="4"/>
  <c r="AO60" i="4"/>
  <c r="AO59" i="4"/>
  <c r="AO58" i="4"/>
  <c r="AO57" i="4"/>
  <c r="AO56" i="4"/>
  <c r="AO55" i="4"/>
  <c r="AO53" i="4"/>
  <c r="AO52" i="4"/>
  <c r="AO51" i="4"/>
  <c r="AO50" i="4"/>
  <c r="AO49" i="4"/>
  <c r="AO47" i="4"/>
  <c r="AO45" i="4"/>
  <c r="AO44" i="4"/>
  <c r="AO43" i="4"/>
  <c r="AO42" i="4"/>
  <c r="AO41" i="4"/>
  <c r="AO40" i="4"/>
  <c r="AO39" i="4"/>
  <c r="AO38" i="4"/>
  <c r="AO37" i="4"/>
  <c r="AO36" i="4"/>
  <c r="AO34" i="4"/>
  <c r="AO33" i="4"/>
  <c r="AO32" i="4"/>
  <c r="AO30" i="4"/>
  <c r="AO28" i="4"/>
  <c r="AO26" i="4"/>
  <c r="AO24" i="4"/>
  <c r="AO23" i="4"/>
  <c r="AO22" i="4"/>
  <c r="AO21" i="4"/>
  <c r="AO19" i="4"/>
  <c r="AO18" i="4"/>
  <c r="AO17" i="4"/>
  <c r="AO15" i="4"/>
  <c r="AO14" i="4"/>
  <c r="AO13" i="4"/>
  <c r="AO12" i="4"/>
  <c r="AO10" i="4"/>
  <c r="AO9" i="4"/>
  <c r="AO8" i="4"/>
  <c r="AO7" i="4"/>
  <c r="AO6" i="4"/>
  <c r="AO4" i="4"/>
  <c r="AO3" i="4"/>
  <c r="AO2" i="4"/>
  <c r="AM1" i="4"/>
  <c r="AJ256" i="4"/>
  <c r="AM256" i="4" s="1"/>
  <c r="AJ255" i="4"/>
  <c r="AM255" i="4" s="1"/>
  <c r="AJ253" i="4"/>
  <c r="AM253" i="4" s="1"/>
  <c r="AJ251" i="4"/>
  <c r="AM251" i="4" s="1"/>
  <c r="AJ250" i="4"/>
  <c r="AM250" i="4" s="1"/>
  <c r="AJ249" i="4"/>
  <c r="AM249" i="4" s="1"/>
  <c r="AJ248" i="4"/>
  <c r="AM248" i="4" s="1"/>
  <c r="AJ247" i="4"/>
  <c r="AM247" i="4" s="1"/>
  <c r="AJ246" i="4"/>
  <c r="AM246" i="4" s="1"/>
  <c r="AJ244" i="4"/>
  <c r="AM244" i="4" s="1"/>
  <c r="AJ243" i="4"/>
  <c r="AM243" i="4" s="1"/>
  <c r="AJ242" i="4"/>
  <c r="AM242" i="4" s="1"/>
  <c r="AJ240" i="4"/>
  <c r="AM240" i="4" s="1"/>
  <c r="AJ239" i="4"/>
  <c r="AM239" i="4" s="1"/>
  <c r="AJ238" i="4"/>
  <c r="AM238" i="4" s="1"/>
  <c r="AJ237" i="4"/>
  <c r="AM237" i="4" s="1"/>
  <c r="AJ236" i="4"/>
  <c r="AM236" i="4" s="1"/>
  <c r="AJ234" i="4"/>
  <c r="AM234" i="4" s="1"/>
  <c r="AJ232" i="4"/>
  <c r="AM232" i="4" s="1"/>
  <c r="AJ231" i="4"/>
  <c r="AM231" i="4" s="1"/>
  <c r="AJ230" i="4"/>
  <c r="AM230" i="4" s="1"/>
  <c r="AJ229" i="4"/>
  <c r="AM229" i="4" s="1"/>
  <c r="AJ228" i="4"/>
  <c r="AM228" i="4" s="1"/>
  <c r="AJ227" i="4"/>
  <c r="AM227" i="4" s="1"/>
  <c r="AJ226" i="4"/>
  <c r="AM226" i="4" s="1"/>
  <c r="AJ225" i="4"/>
  <c r="AM225" i="4" s="1"/>
  <c r="AJ224" i="4"/>
  <c r="AM224" i="4" s="1"/>
  <c r="AJ223" i="4"/>
  <c r="AM223" i="4" s="1"/>
  <c r="AJ222" i="4"/>
  <c r="AM222" i="4" s="1"/>
  <c r="AJ221" i="4"/>
  <c r="AM221" i="4" s="1"/>
  <c r="AJ220" i="4"/>
  <c r="AM220" i="4" s="1"/>
  <c r="AJ219" i="4"/>
  <c r="AM219" i="4" s="1"/>
  <c r="AJ218" i="4"/>
  <c r="AM218" i="4" s="1"/>
  <c r="AJ217" i="4"/>
  <c r="AM217" i="4" s="1"/>
  <c r="AJ216" i="4"/>
  <c r="AM216" i="4" s="1"/>
  <c r="AJ215" i="4"/>
  <c r="AM215" i="4" s="1"/>
  <c r="AJ213" i="4"/>
  <c r="AM213" i="4" s="1"/>
  <c r="AJ212" i="4"/>
  <c r="AM212" i="4" s="1"/>
  <c r="AJ211" i="4"/>
  <c r="AM211" i="4" s="1"/>
  <c r="AJ210" i="4"/>
  <c r="AM210" i="4" s="1"/>
  <c r="AJ209" i="4"/>
  <c r="AM209" i="4" s="1"/>
  <c r="AJ208" i="4"/>
  <c r="AM208" i="4" s="1"/>
  <c r="AJ207" i="4"/>
  <c r="AM207" i="4" s="1"/>
  <c r="AJ206" i="4"/>
  <c r="AM206" i="4" s="1"/>
  <c r="AJ205" i="4"/>
  <c r="AM205" i="4" s="1"/>
  <c r="AJ204" i="4"/>
  <c r="AM204" i="4" s="1"/>
  <c r="AJ203" i="4"/>
  <c r="AM203" i="4" s="1"/>
  <c r="AJ202" i="4"/>
  <c r="AM202" i="4" s="1"/>
  <c r="AJ201" i="4"/>
  <c r="AM201" i="4" s="1"/>
  <c r="AJ199" i="4"/>
  <c r="AM199" i="4" s="1"/>
  <c r="AJ198" i="4"/>
  <c r="AM198" i="4" s="1"/>
  <c r="AJ197" i="4"/>
  <c r="AM197" i="4" s="1"/>
  <c r="AJ196" i="4"/>
  <c r="AM196" i="4" s="1"/>
  <c r="AJ195" i="4"/>
  <c r="AM195" i="4" s="1"/>
  <c r="AJ194" i="4"/>
  <c r="AM194" i="4" s="1"/>
  <c r="AJ193" i="4"/>
  <c r="AM193" i="4" s="1"/>
  <c r="AJ191" i="4"/>
  <c r="AM191" i="4" s="1"/>
  <c r="AJ189" i="4"/>
  <c r="AM189" i="4" s="1"/>
  <c r="AJ188" i="4"/>
  <c r="AM188" i="4" s="1"/>
  <c r="AJ187" i="4"/>
  <c r="AM187" i="4" s="1"/>
  <c r="AJ186" i="4"/>
  <c r="AM186" i="4" s="1"/>
  <c r="AJ185" i="4"/>
  <c r="AM185" i="4" s="1"/>
  <c r="AJ184" i="4"/>
  <c r="AM184" i="4" s="1"/>
  <c r="AJ183" i="4"/>
  <c r="AM183" i="4" s="1"/>
  <c r="AJ182" i="4"/>
  <c r="AM182" i="4" s="1"/>
  <c r="AJ181" i="4"/>
  <c r="AM181" i="4" s="1"/>
  <c r="AJ180" i="4"/>
  <c r="AM180" i="4" s="1"/>
  <c r="AJ179" i="4"/>
  <c r="AM179" i="4" s="1"/>
  <c r="AJ177" i="4"/>
  <c r="AM177" i="4" s="1"/>
  <c r="AJ175" i="4"/>
  <c r="AM175" i="4" s="1"/>
  <c r="AJ174" i="4"/>
  <c r="AM174" i="4" s="1"/>
  <c r="AJ173" i="4"/>
  <c r="AM173" i="4" s="1"/>
  <c r="AJ172" i="4"/>
  <c r="AM172" i="4" s="1"/>
  <c r="AJ171" i="4"/>
  <c r="AM171" i="4" s="1"/>
  <c r="AJ170" i="4"/>
  <c r="AM170" i="4" s="1"/>
  <c r="AJ168" i="4"/>
  <c r="AM168" i="4" s="1"/>
  <c r="AJ167" i="4"/>
  <c r="AM167" i="4" s="1"/>
  <c r="AJ166" i="4"/>
  <c r="AM166" i="4" s="1"/>
  <c r="AJ165" i="4"/>
  <c r="AM165" i="4" s="1"/>
  <c r="AJ164" i="4"/>
  <c r="AM164" i="4" s="1"/>
  <c r="AJ163" i="4"/>
  <c r="AM163" i="4" s="1"/>
  <c r="AJ161" i="4"/>
  <c r="AM161" i="4" s="1"/>
  <c r="AJ160" i="4"/>
  <c r="AM160" i="4" s="1"/>
  <c r="AJ159" i="4"/>
  <c r="AM159" i="4" s="1"/>
  <c r="AJ158" i="4"/>
  <c r="AM158" i="4" s="1"/>
  <c r="AJ157" i="4"/>
  <c r="AM157" i="4" s="1"/>
  <c r="AJ156" i="4"/>
  <c r="AM156" i="4" s="1"/>
  <c r="AJ155" i="4"/>
  <c r="AM155" i="4" s="1"/>
  <c r="AJ154" i="4"/>
  <c r="AM154" i="4" s="1"/>
  <c r="AJ153" i="4"/>
  <c r="AM153" i="4" s="1"/>
  <c r="AJ152" i="4"/>
  <c r="AM152" i="4" s="1"/>
  <c r="AJ151" i="4"/>
  <c r="AM151" i="4" s="1"/>
  <c r="AJ150" i="4"/>
  <c r="AM150" i="4" s="1"/>
  <c r="AJ149" i="4"/>
  <c r="AM149" i="4" s="1"/>
  <c r="AJ148" i="4"/>
  <c r="AM148" i="4" s="1"/>
  <c r="AJ145" i="4"/>
  <c r="AM145" i="4" s="1"/>
  <c r="AJ144" i="4"/>
  <c r="AM144" i="4" s="1"/>
  <c r="AJ141" i="4"/>
  <c r="AM141" i="4" s="1"/>
  <c r="AJ140" i="4"/>
  <c r="AM140" i="4" s="1"/>
  <c r="AJ139" i="4"/>
  <c r="AM139" i="4" s="1"/>
  <c r="AJ138" i="4"/>
  <c r="AM138" i="4" s="1"/>
  <c r="AJ137" i="4"/>
  <c r="AM137" i="4" s="1"/>
  <c r="AJ136" i="4"/>
  <c r="AM136" i="4" s="1"/>
  <c r="AJ135" i="4"/>
  <c r="AM135" i="4" s="1"/>
  <c r="AJ134" i="4"/>
  <c r="AM134" i="4" s="1"/>
  <c r="AJ133" i="4"/>
  <c r="AM133" i="4" s="1"/>
  <c r="AJ132" i="4"/>
  <c r="AM132" i="4" s="1"/>
  <c r="AJ131" i="4"/>
  <c r="AM131" i="4" s="1"/>
  <c r="AJ130" i="4"/>
  <c r="AM130" i="4" s="1"/>
  <c r="AJ129" i="4"/>
  <c r="AM129" i="4" s="1"/>
  <c r="AJ128" i="4"/>
  <c r="AM128" i="4" s="1"/>
  <c r="AJ127" i="4"/>
  <c r="AM127" i="4" s="1"/>
  <c r="AJ126" i="4"/>
  <c r="AM126" i="4" s="1"/>
  <c r="AJ125" i="4"/>
  <c r="AM125" i="4" s="1"/>
  <c r="AJ124" i="4"/>
  <c r="AM124" i="4" s="1"/>
  <c r="AJ123" i="4"/>
  <c r="AM123" i="4" s="1"/>
  <c r="AJ122" i="4"/>
  <c r="AM122" i="4" s="1"/>
  <c r="AJ121" i="4"/>
  <c r="AM121" i="4" s="1"/>
  <c r="AJ120" i="4"/>
  <c r="AM120" i="4" s="1"/>
  <c r="AJ119" i="4"/>
  <c r="AM119" i="4" s="1"/>
  <c r="AJ118" i="4"/>
  <c r="AM118" i="4" s="1"/>
  <c r="AJ117" i="4"/>
  <c r="AM117" i="4" s="1"/>
  <c r="AJ116" i="4"/>
  <c r="AM116" i="4" s="1"/>
  <c r="AJ115" i="4"/>
  <c r="AM115" i="4" s="1"/>
  <c r="AJ114" i="4"/>
  <c r="AM114" i="4" s="1"/>
  <c r="AJ113" i="4"/>
  <c r="AM113" i="4" s="1"/>
  <c r="AJ112" i="4"/>
  <c r="AM112" i="4" s="1"/>
  <c r="AJ111" i="4"/>
  <c r="AM111" i="4" s="1"/>
  <c r="AJ110" i="4"/>
  <c r="AM110" i="4" s="1"/>
  <c r="AJ109" i="4"/>
  <c r="AM109" i="4" s="1"/>
  <c r="AJ108" i="4"/>
  <c r="AM108" i="4" s="1"/>
  <c r="AJ107" i="4"/>
  <c r="AM107" i="4" s="1"/>
  <c r="AJ105" i="4"/>
  <c r="AM105" i="4" s="1"/>
  <c r="AJ104" i="4"/>
  <c r="AM104" i="4" s="1"/>
  <c r="AJ103" i="4"/>
  <c r="AM103" i="4" s="1"/>
  <c r="AJ102" i="4"/>
  <c r="AM102" i="4" s="1"/>
  <c r="AJ101" i="4"/>
  <c r="AM101" i="4" s="1"/>
  <c r="AJ100" i="4"/>
  <c r="AM100" i="4" s="1"/>
  <c r="AJ99" i="4"/>
  <c r="AM99" i="4" s="1"/>
  <c r="AJ98" i="4"/>
  <c r="AM98" i="4" s="1"/>
  <c r="AJ97" i="4"/>
  <c r="AM97" i="4" s="1"/>
  <c r="AJ96" i="4"/>
  <c r="AM96" i="4" s="1"/>
  <c r="AJ95" i="4"/>
  <c r="AM95" i="4" s="1"/>
  <c r="AJ94" i="4"/>
  <c r="AM94" i="4" s="1"/>
  <c r="AJ93" i="4"/>
  <c r="AM93" i="4" s="1"/>
  <c r="AJ92" i="4"/>
  <c r="AM92" i="4" s="1"/>
  <c r="AJ90" i="4"/>
  <c r="AM90" i="4" s="1"/>
  <c r="AJ89" i="4"/>
  <c r="AM89" i="4" s="1"/>
  <c r="AJ88" i="4"/>
  <c r="AM88" i="4" s="1"/>
  <c r="AJ87" i="4"/>
  <c r="AM87" i="4" s="1"/>
  <c r="AJ86" i="4"/>
  <c r="AM86" i="4" s="1"/>
  <c r="AJ85" i="4"/>
  <c r="AM85" i="4" s="1"/>
  <c r="AJ83" i="4"/>
  <c r="AM83" i="4" s="1"/>
  <c r="AJ81" i="4"/>
  <c r="AM81" i="4" s="1"/>
  <c r="AJ80" i="4"/>
  <c r="AM80" i="4" s="1"/>
  <c r="AJ79" i="4"/>
  <c r="AM79" i="4" s="1"/>
  <c r="AJ78" i="4"/>
  <c r="AM78" i="4" s="1"/>
  <c r="AJ77" i="4"/>
  <c r="AM77" i="4" s="1"/>
  <c r="AJ76" i="4"/>
  <c r="AM76" i="4" s="1"/>
  <c r="AJ75" i="4"/>
  <c r="AM75" i="4" s="1"/>
  <c r="AJ74" i="4"/>
  <c r="AM74" i="4" s="1"/>
  <c r="AJ73" i="4"/>
  <c r="AM73" i="4" s="1"/>
  <c r="AJ72" i="4"/>
  <c r="AM72" i="4" s="1"/>
  <c r="AJ71" i="4"/>
  <c r="AM71" i="4" s="1"/>
  <c r="AJ70" i="4"/>
  <c r="AM70" i="4" s="1"/>
  <c r="AJ69" i="4"/>
  <c r="AM69" i="4" s="1"/>
  <c r="AJ68" i="4"/>
  <c r="AM68" i="4" s="1"/>
  <c r="AJ67" i="4"/>
  <c r="AM67" i="4" s="1"/>
  <c r="AJ66" i="4"/>
  <c r="AM66" i="4" s="1"/>
  <c r="AJ65" i="4"/>
  <c r="AM65" i="4" s="1"/>
  <c r="AJ63" i="4"/>
  <c r="AM63" i="4" s="1"/>
  <c r="AJ62" i="4"/>
  <c r="AM62" i="4" s="1"/>
  <c r="AJ60" i="4"/>
  <c r="AM60" i="4" s="1"/>
  <c r="AJ59" i="4"/>
  <c r="AM59" i="4" s="1"/>
  <c r="AJ58" i="4"/>
  <c r="AM58" i="4" s="1"/>
  <c r="AJ57" i="4"/>
  <c r="AM57" i="4" s="1"/>
  <c r="AJ56" i="4"/>
  <c r="AM56" i="4" s="1"/>
  <c r="AJ55" i="4"/>
  <c r="AM55" i="4" s="1"/>
  <c r="AJ53" i="4"/>
  <c r="AM53" i="4" s="1"/>
  <c r="AJ52" i="4"/>
  <c r="AM52" i="4" s="1"/>
  <c r="AJ51" i="4"/>
  <c r="AM51" i="4" s="1"/>
  <c r="AJ50" i="4"/>
  <c r="AM50" i="4" s="1"/>
  <c r="AJ49" i="4"/>
  <c r="AM49" i="4" s="1"/>
  <c r="AJ47" i="4"/>
  <c r="AM47" i="4" s="1"/>
  <c r="AJ45" i="4"/>
  <c r="AM45" i="4" s="1"/>
  <c r="AJ44" i="4"/>
  <c r="AM44" i="4" s="1"/>
  <c r="AJ43" i="4"/>
  <c r="AM43" i="4" s="1"/>
  <c r="AJ42" i="4"/>
  <c r="AM42" i="4" s="1"/>
  <c r="AJ41" i="4"/>
  <c r="AM41" i="4" s="1"/>
  <c r="AJ40" i="4"/>
  <c r="AM40" i="4" s="1"/>
  <c r="AJ39" i="4"/>
  <c r="AM39" i="4" s="1"/>
  <c r="AJ38" i="4"/>
  <c r="AM38" i="4" s="1"/>
  <c r="AJ37" i="4"/>
  <c r="AM37" i="4" s="1"/>
  <c r="AJ36" i="4"/>
  <c r="AM36" i="4" s="1"/>
  <c r="AJ34" i="4"/>
  <c r="AM34" i="4" s="1"/>
  <c r="AJ33" i="4"/>
  <c r="AM33" i="4" s="1"/>
  <c r="AJ32" i="4"/>
  <c r="AM32" i="4" s="1"/>
  <c r="AJ30" i="4"/>
  <c r="AM30" i="4" s="1"/>
  <c r="AJ28" i="4"/>
  <c r="AM28" i="4" s="1"/>
  <c r="AJ26" i="4"/>
  <c r="AM26" i="4" s="1"/>
  <c r="AJ24" i="4"/>
  <c r="AM24" i="4" s="1"/>
  <c r="AJ23" i="4"/>
  <c r="AM23" i="4" s="1"/>
  <c r="AJ22" i="4"/>
  <c r="AM22" i="4" s="1"/>
  <c r="AJ21" i="4"/>
  <c r="AM21" i="4" s="1"/>
  <c r="AJ19" i="4"/>
  <c r="AM19" i="4" s="1"/>
  <c r="AJ18" i="4"/>
  <c r="AM18" i="4" s="1"/>
  <c r="AJ17" i="4"/>
  <c r="AM17" i="4" s="1"/>
  <c r="AJ15" i="4"/>
  <c r="AM15" i="4" s="1"/>
  <c r="AJ14" i="4"/>
  <c r="AM14" i="4" s="1"/>
  <c r="AJ13" i="4"/>
  <c r="AM13" i="4" s="1"/>
  <c r="AJ12" i="4"/>
  <c r="AM12" i="4" s="1"/>
  <c r="AJ10" i="4"/>
  <c r="AM10" i="4" s="1"/>
  <c r="AJ9" i="4"/>
  <c r="AM9" i="4" s="1"/>
  <c r="AJ8" i="4"/>
  <c r="AM8" i="4" s="1"/>
  <c r="AJ7" i="4"/>
  <c r="AM7" i="4" s="1"/>
  <c r="AJ6" i="4"/>
  <c r="AM6" i="4" s="1"/>
  <c r="AJ4" i="4"/>
  <c r="AM4" i="4" s="1"/>
  <c r="AJ3" i="4"/>
  <c r="AM3" i="4" s="1"/>
  <c r="AJ2" i="4"/>
  <c r="AM2" i="4" s="1"/>
  <c r="F7" i="6"/>
  <c r="F13" i="6"/>
  <c r="F18" i="6"/>
  <c r="F22" i="6"/>
  <c r="F27" i="6"/>
  <c r="F29" i="6"/>
  <c r="F31" i="6"/>
  <c r="F33" i="6"/>
  <c r="F37" i="6"/>
  <c r="F48" i="6"/>
  <c r="F50" i="6"/>
  <c r="F56" i="6"/>
  <c r="F63" i="6"/>
  <c r="F66" i="6"/>
  <c r="F84" i="6"/>
  <c r="F86" i="6"/>
  <c r="F93" i="6"/>
  <c r="F108" i="6"/>
  <c r="F144" i="6"/>
  <c r="F145" i="6"/>
  <c r="F148" i="6"/>
  <c r="F149" i="6"/>
  <c r="F164" i="6"/>
  <c r="F171" i="6"/>
  <c r="F178" i="6"/>
  <c r="F180" i="6"/>
  <c r="F192" i="6"/>
  <c r="F194" i="6"/>
  <c r="F202" i="6"/>
  <c r="F216" i="6"/>
  <c r="AN263" i="4"/>
  <c r="AD256" i="4"/>
  <c r="AN256" i="4" s="1"/>
  <c r="AD255" i="4"/>
  <c r="AN255" i="4" s="1"/>
  <c r="AD253" i="4"/>
  <c r="AN253" i="4" s="1"/>
  <c r="AD251" i="4"/>
  <c r="AN251" i="4" s="1"/>
  <c r="AD250" i="4"/>
  <c r="AN250" i="4" s="1"/>
  <c r="AD249" i="4"/>
  <c r="AN249" i="4" s="1"/>
  <c r="AD248" i="4"/>
  <c r="AN248" i="4" s="1"/>
  <c r="AD247" i="4"/>
  <c r="AN247" i="4" s="1"/>
  <c r="AD246" i="4"/>
  <c r="AN246" i="4" s="1"/>
  <c r="AD244" i="4"/>
  <c r="AN244" i="4" s="1"/>
  <c r="AD243" i="4"/>
  <c r="AN243" i="4" s="1"/>
  <c r="AD242" i="4"/>
  <c r="AN242" i="4" s="1"/>
  <c r="AD240" i="4"/>
  <c r="AN240" i="4" s="1"/>
  <c r="AD239" i="4"/>
  <c r="AN239" i="4" s="1"/>
  <c r="AD238" i="4"/>
  <c r="AN238" i="4" s="1"/>
  <c r="AD237" i="4"/>
  <c r="AN237" i="4" s="1"/>
  <c r="AD236" i="4"/>
  <c r="AN236" i="4" s="1"/>
  <c r="AD234" i="4"/>
  <c r="AN234" i="4" s="1"/>
  <c r="AD232" i="4"/>
  <c r="AN232" i="4" s="1"/>
  <c r="AD231" i="4"/>
  <c r="AN231" i="4" s="1"/>
  <c r="AD230" i="4"/>
  <c r="AN230" i="4" s="1"/>
  <c r="AD229" i="4"/>
  <c r="AN229" i="4" s="1"/>
  <c r="AD228" i="4"/>
  <c r="AN228" i="4" s="1"/>
  <c r="AD227" i="4"/>
  <c r="AN227" i="4" s="1"/>
  <c r="AD226" i="4"/>
  <c r="AN226" i="4" s="1"/>
  <c r="AD225" i="4"/>
  <c r="AN225" i="4" s="1"/>
  <c r="AD224" i="4"/>
  <c r="AN224" i="4" s="1"/>
  <c r="AD223" i="4"/>
  <c r="AN223" i="4" s="1"/>
  <c r="AD222" i="4"/>
  <c r="AN222" i="4" s="1"/>
  <c r="AD221" i="4"/>
  <c r="AN221" i="4" s="1"/>
  <c r="AD220" i="4"/>
  <c r="AN220" i="4" s="1"/>
  <c r="AD219" i="4"/>
  <c r="AN219" i="4" s="1"/>
  <c r="AD218" i="4"/>
  <c r="AN218" i="4" s="1"/>
  <c r="AD217" i="4"/>
  <c r="AN217" i="4" s="1"/>
  <c r="AD216" i="4"/>
  <c r="AN216" i="4" s="1"/>
  <c r="AD215" i="4"/>
  <c r="AN215" i="4" s="1"/>
  <c r="AD213" i="4"/>
  <c r="AN213" i="4" s="1"/>
  <c r="AD212" i="4"/>
  <c r="AN212" i="4" s="1"/>
  <c r="AD211" i="4"/>
  <c r="AN211" i="4" s="1"/>
  <c r="AD210" i="4"/>
  <c r="AN210" i="4" s="1"/>
  <c r="AD209" i="4"/>
  <c r="AN209" i="4" s="1"/>
  <c r="AD208" i="4"/>
  <c r="AN208" i="4" s="1"/>
  <c r="AD207" i="4"/>
  <c r="AN207" i="4" s="1"/>
  <c r="AD206" i="4"/>
  <c r="AN206" i="4" s="1"/>
  <c r="AD205" i="4"/>
  <c r="AN205" i="4" s="1"/>
  <c r="AD204" i="4"/>
  <c r="AN204" i="4" s="1"/>
  <c r="AD203" i="4"/>
  <c r="AN203" i="4" s="1"/>
  <c r="AD202" i="4"/>
  <c r="AN202" i="4" s="1"/>
  <c r="AD201" i="4"/>
  <c r="AN201" i="4" s="1"/>
  <c r="AD199" i="4"/>
  <c r="AN199" i="4" s="1"/>
  <c r="AD198" i="4"/>
  <c r="F200" i="6" s="1"/>
  <c r="AD197" i="4"/>
  <c r="AN197" i="4" s="1"/>
  <c r="AD196" i="4"/>
  <c r="AN196" i="4" s="1"/>
  <c r="AD195" i="4"/>
  <c r="AN195" i="4" s="1"/>
  <c r="AD194" i="4"/>
  <c r="AN194" i="4" s="1"/>
  <c r="AD193" i="4"/>
  <c r="AN193" i="4" s="1"/>
  <c r="AD191" i="4"/>
  <c r="AN191" i="4" s="1"/>
  <c r="AD189" i="4"/>
  <c r="F191" i="6" s="1"/>
  <c r="AD188" i="4"/>
  <c r="AN188" i="4" s="1"/>
  <c r="AD187" i="4"/>
  <c r="AN187" i="4" s="1"/>
  <c r="AD186" i="4"/>
  <c r="AN186" i="4" s="1"/>
  <c r="AD185" i="4"/>
  <c r="AN185" i="4" s="1"/>
  <c r="AD184" i="4"/>
  <c r="AN184" i="4" s="1"/>
  <c r="AD183" i="4"/>
  <c r="AN183" i="4" s="1"/>
  <c r="AD182" i="4"/>
  <c r="AN182" i="4" s="1"/>
  <c r="AD181" i="4"/>
  <c r="AN181" i="4" s="1"/>
  <c r="AD180" i="4"/>
  <c r="AN180" i="4" s="1"/>
  <c r="AD179" i="4"/>
  <c r="AN179" i="4" s="1"/>
  <c r="AD177" i="4"/>
  <c r="AN177" i="4" s="1"/>
  <c r="AD175" i="4"/>
  <c r="AN175" i="4" s="1"/>
  <c r="AD174" i="4"/>
  <c r="AN174" i="4" s="1"/>
  <c r="AD173" i="4"/>
  <c r="AN173" i="4" s="1"/>
  <c r="AD172" i="4"/>
  <c r="AN172" i="4" s="1"/>
  <c r="AD171" i="4"/>
  <c r="AN171" i="4" s="1"/>
  <c r="AD170" i="4"/>
  <c r="AN170" i="4" s="1"/>
  <c r="AD168" i="4"/>
  <c r="AN168" i="4" s="1"/>
  <c r="AD167" i="4"/>
  <c r="AN167" i="4" s="1"/>
  <c r="AD166" i="4"/>
  <c r="AN166" i="4" s="1"/>
  <c r="AD165" i="4"/>
  <c r="AN165" i="4" s="1"/>
  <c r="AD164" i="4"/>
  <c r="AN164" i="4" s="1"/>
  <c r="AD163" i="4"/>
  <c r="AN163" i="4" s="1"/>
  <c r="AD161" i="4"/>
  <c r="AN161" i="4" s="1"/>
  <c r="AD160" i="4"/>
  <c r="AN160" i="4" s="1"/>
  <c r="AD159" i="4"/>
  <c r="AN159" i="4" s="1"/>
  <c r="AD158" i="4"/>
  <c r="AN158" i="4" s="1"/>
  <c r="AD157" i="4"/>
  <c r="AN157" i="4" s="1"/>
  <c r="AD156" i="4"/>
  <c r="AN156" i="4" s="1"/>
  <c r="AD155" i="4"/>
  <c r="AN155" i="4" s="1"/>
  <c r="AD154" i="4"/>
  <c r="AN154" i="4" s="1"/>
  <c r="AD153" i="4"/>
  <c r="AN153" i="4" s="1"/>
  <c r="AD152" i="4"/>
  <c r="AN152" i="4" s="1"/>
  <c r="AD151" i="4"/>
  <c r="F153" i="6" s="1"/>
  <c r="AD150" i="4"/>
  <c r="AN150" i="4" s="1"/>
  <c r="AD149" i="4"/>
  <c r="AN149" i="4" s="1"/>
  <c r="AD148" i="4"/>
  <c r="AN148" i="4" s="1"/>
  <c r="AD145" i="4"/>
  <c r="AN145" i="4" s="1"/>
  <c r="AD144" i="4"/>
  <c r="AN144" i="4" s="1"/>
  <c r="AD141" i="4"/>
  <c r="F143" i="6" s="1"/>
  <c r="AD140" i="4"/>
  <c r="AN140" i="4" s="1"/>
  <c r="AD139" i="4"/>
  <c r="AN139" i="4" s="1"/>
  <c r="AD138" i="4"/>
  <c r="F140" i="6" s="1"/>
  <c r="AD137" i="4"/>
  <c r="F139" i="6" s="1"/>
  <c r="AD136" i="4"/>
  <c r="AN136" i="4" s="1"/>
  <c r="AD135" i="4"/>
  <c r="AN135" i="4" s="1"/>
  <c r="AD134" i="4"/>
  <c r="AN134" i="4" s="1"/>
  <c r="AD133" i="4"/>
  <c r="AN133" i="4" s="1"/>
  <c r="AD132" i="4"/>
  <c r="AN132" i="4" s="1"/>
  <c r="AD131" i="4"/>
  <c r="F133" i="6" s="1"/>
  <c r="AD130" i="4"/>
  <c r="AN130" i="4" s="1"/>
  <c r="AD129" i="4"/>
  <c r="AN129" i="4" s="1"/>
  <c r="AD128" i="4"/>
  <c r="AN128" i="4" s="1"/>
  <c r="AD127" i="4"/>
  <c r="AN127" i="4" s="1"/>
  <c r="AD126" i="4"/>
  <c r="AN126" i="4" s="1"/>
  <c r="AD125" i="4"/>
  <c r="AN125" i="4" s="1"/>
  <c r="AD124" i="4"/>
  <c r="AN124" i="4" s="1"/>
  <c r="AD123" i="4"/>
  <c r="AN123" i="4" s="1"/>
  <c r="AD122" i="4"/>
  <c r="AN122" i="4" s="1"/>
  <c r="AD121" i="4"/>
  <c r="AN121" i="4" s="1"/>
  <c r="AD120" i="4"/>
  <c r="AN120" i="4" s="1"/>
  <c r="AD119" i="4"/>
  <c r="AN119" i="4" s="1"/>
  <c r="AD118" i="4"/>
  <c r="AN118" i="4" s="1"/>
  <c r="AD117" i="4"/>
  <c r="F119" i="6" s="1"/>
  <c r="AD116" i="4"/>
  <c r="AN116" i="4" s="1"/>
  <c r="AD115" i="4"/>
  <c r="AN115" i="4" s="1"/>
  <c r="AD114" i="4"/>
  <c r="AN114" i="4" s="1"/>
  <c r="AD113" i="4"/>
  <c r="AN113" i="4" s="1"/>
  <c r="AD112" i="4"/>
  <c r="AN112" i="4" s="1"/>
  <c r="AD111" i="4"/>
  <c r="AN111" i="4" s="1"/>
  <c r="AD110" i="4"/>
  <c r="AN110" i="4" s="1"/>
  <c r="AD109" i="4"/>
  <c r="AN109" i="4" s="1"/>
  <c r="AD108" i="4"/>
  <c r="AN108" i="4" s="1"/>
  <c r="AD107" i="4"/>
  <c r="AN107" i="4" s="1"/>
  <c r="AD105" i="4"/>
  <c r="AN105" i="4" s="1"/>
  <c r="AD104" i="4"/>
  <c r="AN104" i="4" s="1"/>
  <c r="AD103" i="4"/>
  <c r="AN103" i="4" s="1"/>
  <c r="AD102" i="4"/>
  <c r="AN102" i="4" s="1"/>
  <c r="AD101" i="4"/>
  <c r="AN101" i="4" s="1"/>
  <c r="AD100" i="4"/>
  <c r="AN100" i="4" s="1"/>
  <c r="AD99" i="4"/>
  <c r="AN99" i="4" s="1"/>
  <c r="AD98" i="4"/>
  <c r="AN98" i="4" s="1"/>
  <c r="AD97" i="4"/>
  <c r="AN97" i="4" s="1"/>
  <c r="AD96" i="4"/>
  <c r="AN96" i="4" s="1"/>
  <c r="AD95" i="4"/>
  <c r="AN95" i="4" s="1"/>
  <c r="AD94" i="4"/>
  <c r="AN94" i="4" s="1"/>
  <c r="AD93" i="4"/>
  <c r="AN93" i="4" s="1"/>
  <c r="AD92" i="4"/>
  <c r="AN92" i="4" s="1"/>
  <c r="AD90" i="4"/>
  <c r="AN90" i="4" s="1"/>
  <c r="AD89" i="4"/>
  <c r="AN89" i="4" s="1"/>
  <c r="AD88" i="4"/>
  <c r="AN88" i="4" s="1"/>
  <c r="AD87" i="4"/>
  <c r="AN87" i="4" s="1"/>
  <c r="AD86" i="4"/>
  <c r="AN86" i="4" s="1"/>
  <c r="AD85" i="4"/>
  <c r="AN85" i="4" s="1"/>
  <c r="AD83" i="4"/>
  <c r="AN83" i="4" s="1"/>
  <c r="AD81" i="4"/>
  <c r="AN81" i="4" s="1"/>
  <c r="AD80" i="4"/>
  <c r="AN80" i="4" s="1"/>
  <c r="AD79" i="4"/>
  <c r="AN79" i="4" s="1"/>
  <c r="AD78" i="4"/>
  <c r="AN78" i="4" s="1"/>
  <c r="AD77" i="4"/>
  <c r="AN77" i="4" s="1"/>
  <c r="AD76" i="4"/>
  <c r="AN76" i="4" s="1"/>
  <c r="AD75" i="4"/>
  <c r="AN75" i="4" s="1"/>
  <c r="AD74" i="4"/>
  <c r="AN74" i="4" s="1"/>
  <c r="AD73" i="4"/>
  <c r="AN73" i="4" s="1"/>
  <c r="AD72" i="4"/>
  <c r="AN72" i="4" s="1"/>
  <c r="AD71" i="4"/>
  <c r="AN71" i="4" s="1"/>
  <c r="AD70" i="4"/>
  <c r="AN70" i="4" s="1"/>
  <c r="AD69" i="4"/>
  <c r="AN69" i="4" s="1"/>
  <c r="AD68" i="4"/>
  <c r="AN68" i="4" s="1"/>
  <c r="AD67" i="4"/>
  <c r="AN67" i="4" s="1"/>
  <c r="AD66" i="4"/>
  <c r="AN66" i="4" s="1"/>
  <c r="AD65" i="4"/>
  <c r="AN65" i="4" s="1"/>
  <c r="AD63" i="4"/>
  <c r="AN63" i="4" s="1"/>
  <c r="AD62" i="4"/>
  <c r="AN62" i="4" s="1"/>
  <c r="AD60" i="4"/>
  <c r="AN60" i="4" s="1"/>
  <c r="AD59" i="4"/>
  <c r="AN59" i="4" s="1"/>
  <c r="AD58" i="4"/>
  <c r="AN58" i="4" s="1"/>
  <c r="AD57" i="4"/>
  <c r="AN57" i="4" s="1"/>
  <c r="AD56" i="4"/>
  <c r="AN56" i="4" s="1"/>
  <c r="AD55" i="4"/>
  <c r="AN55" i="4" s="1"/>
  <c r="AD53" i="4"/>
  <c r="AN53" i="4" s="1"/>
  <c r="AD52" i="4"/>
  <c r="AN52" i="4" s="1"/>
  <c r="AD51" i="4"/>
  <c r="AN51" i="4" s="1"/>
  <c r="AD50" i="4"/>
  <c r="AN50" i="4" s="1"/>
  <c r="AD49" i="4"/>
  <c r="AN49" i="4" s="1"/>
  <c r="AD47" i="4"/>
  <c r="F49" i="6" s="1"/>
  <c r="AD45" i="4"/>
  <c r="AN45" i="4" s="1"/>
  <c r="AD44" i="4"/>
  <c r="AN44" i="4" s="1"/>
  <c r="AD43" i="4"/>
  <c r="AN43" i="4" s="1"/>
  <c r="AD42" i="4"/>
  <c r="AN42" i="4" s="1"/>
  <c r="AD41" i="4"/>
  <c r="AN41" i="4" s="1"/>
  <c r="AD40" i="4"/>
  <c r="AN40" i="4" s="1"/>
  <c r="AD39" i="4"/>
  <c r="AN39" i="4" s="1"/>
  <c r="AD38" i="4"/>
  <c r="AN38" i="4" s="1"/>
  <c r="AD37" i="4"/>
  <c r="AN37" i="4" s="1"/>
  <c r="AD36" i="4"/>
  <c r="AN36" i="4" s="1"/>
  <c r="AD34" i="4"/>
  <c r="AN34" i="4" s="1"/>
  <c r="AD33" i="4"/>
  <c r="AN33" i="4" s="1"/>
  <c r="AD32" i="4"/>
  <c r="AN32" i="4" s="1"/>
  <c r="AD30" i="4"/>
  <c r="AN30" i="4" s="1"/>
  <c r="AD28" i="4"/>
  <c r="AN28" i="4" s="1"/>
  <c r="AD26" i="4"/>
  <c r="AN26" i="4" s="1"/>
  <c r="AD24" i="4"/>
  <c r="AN24" i="4" s="1"/>
  <c r="AD23" i="4"/>
  <c r="AN23" i="4" s="1"/>
  <c r="AD22" i="4"/>
  <c r="AN22" i="4" s="1"/>
  <c r="AD21" i="4"/>
  <c r="AN21" i="4" s="1"/>
  <c r="AD19" i="4"/>
  <c r="AN19" i="4" s="1"/>
  <c r="AD18" i="4"/>
  <c r="AN18" i="4" s="1"/>
  <c r="AD17" i="4"/>
  <c r="AN17" i="4" s="1"/>
  <c r="AD15" i="4"/>
  <c r="AN15" i="4" s="1"/>
  <c r="AD14" i="4"/>
  <c r="AN14" i="4" s="1"/>
  <c r="AD13" i="4"/>
  <c r="AN13" i="4" s="1"/>
  <c r="AD12" i="4"/>
  <c r="AN12" i="4" s="1"/>
  <c r="AD10" i="4"/>
  <c r="AN10" i="4" s="1"/>
  <c r="AD9" i="4"/>
  <c r="AN9" i="4" s="1"/>
  <c r="AD8" i="4"/>
  <c r="F10" i="6" s="1"/>
  <c r="AD7" i="4"/>
  <c r="AN7" i="4" s="1"/>
  <c r="AD6" i="4"/>
  <c r="AN6" i="4" s="1"/>
  <c r="AD4" i="4"/>
  <c r="AN4" i="4" s="1"/>
  <c r="AD3" i="4"/>
  <c r="AN3" i="4" s="1"/>
  <c r="AD2" i="4"/>
  <c r="AN2" i="4" s="1"/>
  <c r="AD260" i="4"/>
  <c r="AN260" i="4" s="1"/>
  <c r="AD259" i="4"/>
  <c r="AN259" i="4" s="1"/>
  <c r="F174" i="6" l="1"/>
  <c r="F36" i="6"/>
  <c r="AN198" i="4"/>
  <c r="F218" i="6"/>
  <c r="F88" i="6"/>
  <c r="AN141" i="4"/>
  <c r="AN8" i="4"/>
  <c r="AN117" i="4"/>
  <c r="F129" i="6"/>
  <c r="AN151" i="4"/>
  <c r="F151" i="6"/>
  <c r="F70" i="6"/>
  <c r="F215" i="6"/>
  <c r="AN189" i="4"/>
  <c r="F152" i="6"/>
  <c r="F128" i="6"/>
  <c r="AN137" i="4"/>
  <c r="AN138" i="4"/>
  <c r="AN131" i="4"/>
  <c r="AN47" i="4"/>
  <c r="F32" i="6"/>
  <c r="AH266" i="4"/>
  <c r="AF265" i="4"/>
  <c r="AH265" i="4"/>
  <c r="AD265" i="4" l="1"/>
  <c r="AD266" i="4" s="1"/>
  <c r="AE265" i="4"/>
  <c r="AE266" i="4" s="1"/>
  <c r="AF263" i="4"/>
  <c r="AF266" i="4" s="1"/>
  <c r="AD262" i="4"/>
  <c r="AN262" i="4" s="1"/>
  <c r="AD261" i="4"/>
  <c r="AN261" i="4" s="1"/>
  <c r="AN266" i="4" s="1"/>
  <c r="AB265" i="4"/>
  <c r="AC265" i="4"/>
  <c r="AC266" i="4" s="1"/>
  <c r="AB260" i="4"/>
  <c r="AK260" i="4" s="1"/>
  <c r="AK224" i="4"/>
  <c r="AK222" i="4"/>
  <c r="Z238" i="4"/>
  <c r="AK238" i="4" s="1"/>
  <c r="Z204" i="4"/>
  <c r="Z195" i="4"/>
  <c r="Z177" i="4"/>
  <c r="Z175" i="4"/>
  <c r="Z161" i="4"/>
  <c r="Z153" i="4"/>
  <c r="Z134" i="4"/>
  <c r="Z132" i="4"/>
  <c r="Z92" i="4"/>
  <c r="Z89" i="4"/>
  <c r="Z88" i="4"/>
  <c r="Z76" i="4"/>
  <c r="Z73" i="4"/>
  <c r="Z72" i="4"/>
  <c r="Z70" i="4"/>
  <c r="Z37" i="4"/>
  <c r="X259" i="4"/>
  <c r="AK259" i="4" s="1"/>
  <c r="X255" i="4"/>
  <c r="X249" i="4"/>
  <c r="X240" i="4"/>
  <c r="AK240" i="4" s="1"/>
  <c r="X234" i="4"/>
  <c r="AK234" i="4" s="1"/>
  <c r="X230" i="4"/>
  <c r="X211" i="4"/>
  <c r="X207" i="4"/>
  <c r="X203" i="4"/>
  <c r="X197" i="4"/>
  <c r="X191" i="4"/>
  <c r="X165" i="4"/>
  <c r="X164" i="4"/>
  <c r="X155" i="4"/>
  <c r="X154" i="4"/>
  <c r="X135" i="4"/>
  <c r="X132" i="4"/>
  <c r="X119" i="4"/>
  <c r="X114" i="4"/>
  <c r="X92" i="4"/>
  <c r="X75" i="4"/>
  <c r="X63" i="4"/>
  <c r="X53" i="4"/>
  <c r="X18" i="4"/>
  <c r="X12" i="4"/>
  <c r="X219" i="4"/>
  <c r="X199" i="4"/>
  <c r="X163" i="4"/>
  <c r="X134" i="4"/>
  <c r="X121" i="4"/>
  <c r="X111" i="4"/>
  <c r="X105" i="4"/>
  <c r="X103" i="4"/>
  <c r="X39" i="4"/>
  <c r="X38" i="4"/>
  <c r="X4" i="4"/>
  <c r="V202" i="4"/>
  <c r="V199" i="4"/>
  <c r="V163" i="4"/>
  <c r="V206" i="4"/>
  <c r="AK206" i="4" s="1"/>
  <c r="V165" i="4"/>
  <c r="V159" i="4"/>
  <c r="AK159" i="4" s="1"/>
  <c r="V154" i="4"/>
  <c r="V18" i="4"/>
  <c r="T251" i="4"/>
  <c r="AK251" i="4" s="1"/>
  <c r="T237" i="4"/>
  <c r="T230" i="4"/>
  <c r="T225" i="4"/>
  <c r="T196" i="4"/>
  <c r="T135" i="4"/>
  <c r="T104" i="4"/>
  <c r="T71" i="4"/>
  <c r="T57" i="4"/>
  <c r="T42" i="4"/>
  <c r="T163" i="4"/>
  <c r="T134" i="4"/>
  <c r="T105" i="4"/>
  <c r="T39" i="4"/>
  <c r="R237" i="4"/>
  <c r="R217" i="4"/>
  <c r="R197" i="4"/>
  <c r="R180" i="4"/>
  <c r="R175" i="4"/>
  <c r="R163" i="4"/>
  <c r="R153" i="4"/>
  <c r="R148" i="4"/>
  <c r="R122" i="4"/>
  <c r="R121" i="4"/>
  <c r="R118" i="4"/>
  <c r="R105" i="4"/>
  <c r="R94" i="4"/>
  <c r="R88" i="4"/>
  <c r="R73" i="4"/>
  <c r="R70" i="4"/>
  <c r="R51" i="4"/>
  <c r="R38" i="4"/>
  <c r="R32" i="4"/>
  <c r="P256" i="4"/>
  <c r="P246" i="4"/>
  <c r="P237" i="4"/>
  <c r="P236" i="4"/>
  <c r="P218" i="4"/>
  <c r="P207" i="4"/>
  <c r="P183" i="4"/>
  <c r="P180" i="4"/>
  <c r="P129" i="4"/>
  <c r="P122" i="4"/>
  <c r="P120" i="4"/>
  <c r="P96" i="4"/>
  <c r="P92" i="4"/>
  <c r="P90" i="4"/>
  <c r="P89" i="4"/>
  <c r="P88" i="4"/>
  <c r="P75" i="4"/>
  <c r="P70" i="4"/>
  <c r="P45" i="4"/>
  <c r="P37" i="4"/>
  <c r="P26" i="4"/>
  <c r="P19" i="4"/>
  <c r="P202" i="4"/>
  <c r="P199" i="4"/>
  <c r="P163" i="4"/>
  <c r="P161" i="4"/>
  <c r="P121" i="4"/>
  <c r="P73" i="4"/>
  <c r="J256" i="4"/>
  <c r="J255" i="4"/>
  <c r="J253" i="4"/>
  <c r="AK253" i="4" s="1"/>
  <c r="J250" i="4"/>
  <c r="J249" i="4"/>
  <c r="J246" i="4"/>
  <c r="J244" i="4"/>
  <c r="J243" i="4"/>
  <c r="J239" i="4"/>
  <c r="J237" i="4"/>
  <c r="J236" i="4"/>
  <c r="AK236" i="4" s="1"/>
  <c r="J232" i="4"/>
  <c r="J231" i="4"/>
  <c r="J229" i="4"/>
  <c r="J228" i="4"/>
  <c r="J227" i="4"/>
  <c r="J226" i="4"/>
  <c r="J225" i="4"/>
  <c r="J223" i="4"/>
  <c r="J221" i="4"/>
  <c r="J218" i="4"/>
  <c r="J215" i="4"/>
  <c r="J212" i="4"/>
  <c r="J210" i="4"/>
  <c r="J209" i="4"/>
  <c r="J208" i="4"/>
  <c r="J207" i="4"/>
  <c r="J205" i="4"/>
  <c r="J201" i="4"/>
  <c r="AK201" i="4" s="1"/>
  <c r="J197" i="4"/>
  <c r="J196" i="4"/>
  <c r="J195" i="4"/>
  <c r="J194" i="4"/>
  <c r="J193" i="4"/>
  <c r="J191" i="4"/>
  <c r="J188" i="4"/>
  <c r="J187" i="4"/>
  <c r="AK187" i="4" s="1"/>
  <c r="J186" i="4"/>
  <c r="AK186" i="4" s="1"/>
  <c r="J185" i="4"/>
  <c r="J183" i="4"/>
  <c r="J182" i="4"/>
  <c r="J180" i="4"/>
  <c r="J179" i="4"/>
  <c r="J175" i="4"/>
  <c r="J174" i="4"/>
  <c r="J173" i="4"/>
  <c r="J170" i="4"/>
  <c r="J167" i="4"/>
  <c r="J166" i="4"/>
  <c r="J165" i="4"/>
  <c r="J156" i="4"/>
  <c r="J153" i="4"/>
  <c r="J148" i="4"/>
  <c r="AK148" i="4" s="1"/>
  <c r="J144" i="4"/>
  <c r="AK144" i="4" s="1"/>
  <c r="J140" i="4"/>
  <c r="J139" i="4"/>
  <c r="J136" i="4"/>
  <c r="J133" i="4"/>
  <c r="J132" i="4"/>
  <c r="AK132" i="4" s="1"/>
  <c r="J129" i="4"/>
  <c r="J124" i="4"/>
  <c r="J123" i="4"/>
  <c r="J122" i="4"/>
  <c r="J120" i="4"/>
  <c r="J119" i="4"/>
  <c r="J118" i="4"/>
  <c r="J115" i="4"/>
  <c r="J110" i="4"/>
  <c r="J104" i="4"/>
  <c r="J102" i="4"/>
  <c r="J100" i="4"/>
  <c r="J99" i="4"/>
  <c r="J98" i="4"/>
  <c r="J97" i="4"/>
  <c r="J96" i="4"/>
  <c r="AK96" i="4" s="1"/>
  <c r="J95" i="4"/>
  <c r="J94" i="4"/>
  <c r="J93" i="4"/>
  <c r="J92" i="4"/>
  <c r="J90" i="4"/>
  <c r="J88" i="4"/>
  <c r="J87" i="4"/>
  <c r="AK87" i="4" s="1"/>
  <c r="J85" i="4"/>
  <c r="AK85" i="4" s="1"/>
  <c r="J83" i="4"/>
  <c r="J81" i="4"/>
  <c r="AK81" i="4" s="1"/>
  <c r="J80" i="4"/>
  <c r="J79" i="4"/>
  <c r="J78" i="4"/>
  <c r="J77" i="4"/>
  <c r="J76" i="4"/>
  <c r="J75" i="4"/>
  <c r="J74" i="4"/>
  <c r="AK74" i="4" s="1"/>
  <c r="J72" i="4"/>
  <c r="AK72" i="4" s="1"/>
  <c r="J71" i="4"/>
  <c r="J70" i="4"/>
  <c r="J66" i="4"/>
  <c r="J65" i="4"/>
  <c r="J60" i="4"/>
  <c r="AK60" i="4" s="1"/>
  <c r="J57" i="4"/>
  <c r="J52" i="4"/>
  <c r="J51" i="4"/>
  <c r="J50" i="4"/>
  <c r="J49" i="4"/>
  <c r="AK49" i="4" s="1"/>
  <c r="J45" i="4"/>
  <c r="J43" i="4"/>
  <c r="J42" i="4"/>
  <c r="J41" i="4"/>
  <c r="J40" i="4"/>
  <c r="J37" i="4"/>
  <c r="J36" i="4"/>
  <c r="J32" i="4"/>
  <c r="J28" i="4"/>
  <c r="J26" i="4"/>
  <c r="J23" i="4"/>
  <c r="J22" i="4"/>
  <c r="J19" i="4"/>
  <c r="J18" i="4"/>
  <c r="J17" i="4"/>
  <c r="J15" i="4"/>
  <c r="J14" i="4"/>
  <c r="J12" i="4"/>
  <c r="J7" i="4"/>
  <c r="AK7" i="4" s="1"/>
  <c r="J6" i="4"/>
  <c r="AK6" i="4" s="1"/>
  <c r="J3" i="4"/>
  <c r="J247" i="4"/>
  <c r="J219" i="4"/>
  <c r="J202" i="4"/>
  <c r="J199" i="4"/>
  <c r="J181" i="4"/>
  <c r="J168" i="4"/>
  <c r="J163" i="4"/>
  <c r="J161" i="4"/>
  <c r="J134" i="4"/>
  <c r="J121" i="4"/>
  <c r="J101" i="4"/>
  <c r="J73" i="4"/>
  <c r="J33" i="4"/>
  <c r="J21" i="4"/>
  <c r="J4" i="4"/>
  <c r="L202" i="4"/>
  <c r="L199" i="4"/>
  <c r="L181" i="4"/>
  <c r="L168" i="4"/>
  <c r="L73" i="4"/>
  <c r="L33" i="4"/>
  <c r="L21" i="4"/>
  <c r="L4" i="4"/>
  <c r="L237" i="4"/>
  <c r="L232" i="4"/>
  <c r="L228" i="4"/>
  <c r="L225" i="4"/>
  <c r="L218" i="4"/>
  <c r="L207" i="4"/>
  <c r="L205" i="4"/>
  <c r="L197" i="4"/>
  <c r="L183" i="4"/>
  <c r="L180" i="4"/>
  <c r="L179" i="4"/>
  <c r="L119" i="4"/>
  <c r="L104" i="4"/>
  <c r="L99" i="4"/>
  <c r="L94" i="4"/>
  <c r="L93" i="4"/>
  <c r="L90" i="4"/>
  <c r="L88" i="4"/>
  <c r="L83" i="4"/>
  <c r="L79" i="4"/>
  <c r="L74" i="4"/>
  <c r="L71" i="4"/>
  <c r="L70" i="4"/>
  <c r="L65" i="4"/>
  <c r="L51" i="4"/>
  <c r="L23" i="4"/>
  <c r="L22" i="4"/>
  <c r="L17" i="4"/>
  <c r="L15" i="4"/>
  <c r="N202" i="4"/>
  <c r="N199" i="4"/>
  <c r="N177" i="4"/>
  <c r="N163" i="4"/>
  <c r="N134" i="4"/>
  <c r="N33" i="4"/>
  <c r="N255" i="4"/>
  <c r="N250" i="4"/>
  <c r="N239" i="4"/>
  <c r="N237" i="4"/>
  <c r="N228" i="4"/>
  <c r="N220" i="4"/>
  <c r="N217" i="4"/>
  <c r="N215" i="4"/>
  <c r="N211" i="4"/>
  <c r="AK211" i="4" s="1"/>
  <c r="N209" i="4"/>
  <c r="N195" i="4"/>
  <c r="N185" i="4"/>
  <c r="N180" i="4"/>
  <c r="N179" i="4"/>
  <c r="N122" i="4"/>
  <c r="N119" i="4"/>
  <c r="N102" i="4"/>
  <c r="N97" i="4"/>
  <c r="N95" i="4"/>
  <c r="N93" i="4"/>
  <c r="N92" i="4"/>
  <c r="N89" i="4"/>
  <c r="N88" i="4"/>
  <c r="N76" i="4"/>
  <c r="N52" i="4"/>
  <c r="N51" i="4"/>
  <c r="N37" i="4"/>
  <c r="N28" i="4"/>
  <c r="N26" i="4"/>
  <c r="E266" i="4"/>
  <c r="AA265" i="4"/>
  <c r="AA266" i="4" s="1"/>
  <c r="Y265" i="4"/>
  <c r="Y266" i="4" s="1"/>
  <c r="W265" i="4"/>
  <c r="W266" i="4" s="1"/>
  <c r="U265" i="4"/>
  <c r="U266" i="4" s="1"/>
  <c r="S265" i="4"/>
  <c r="S266" i="4" s="1"/>
  <c r="Q265" i="4"/>
  <c r="Q266" i="4" s="1"/>
  <c r="O265" i="4"/>
  <c r="O266" i="4" s="1"/>
  <c r="M265" i="4"/>
  <c r="M266" i="4" s="1"/>
  <c r="K265" i="4"/>
  <c r="K266" i="4" s="1"/>
  <c r="I265" i="4"/>
  <c r="I266" i="4" s="1"/>
  <c r="H265" i="4"/>
  <c r="H266" i="4" s="1"/>
  <c r="G265" i="4"/>
  <c r="G266" i="4" s="1"/>
  <c r="F265" i="4"/>
  <c r="F266" i="4" s="1"/>
  <c r="D265" i="4"/>
  <c r="O2" i="3"/>
  <c r="F2" i="3"/>
  <c r="G2" i="3"/>
  <c r="H2" i="3"/>
  <c r="M2" i="3"/>
  <c r="N2" i="3"/>
  <c r="E2" i="3"/>
  <c r="C2" i="3"/>
  <c r="G262" i="1"/>
  <c r="H262" i="1"/>
  <c r="H263" i="1" s="1"/>
  <c r="G3" i="3" s="1"/>
  <c r="G9" i="3" s="1"/>
  <c r="I262" i="1"/>
  <c r="J262" i="1"/>
  <c r="K262" i="1"/>
  <c r="L262" i="1"/>
  <c r="M262" i="1"/>
  <c r="N262" i="1"/>
  <c r="O262" i="1"/>
  <c r="P262" i="1"/>
  <c r="Q262" i="1"/>
  <c r="R262" i="1"/>
  <c r="S262" i="1"/>
  <c r="F262" i="1"/>
  <c r="D262" i="1"/>
  <c r="E263" i="1"/>
  <c r="D3" i="3" s="1"/>
  <c r="G263" i="1"/>
  <c r="F3" i="3" s="1"/>
  <c r="G6" i="3" s="1"/>
  <c r="I263" i="1"/>
  <c r="H3" i="3" s="1"/>
  <c r="G10" i="3" s="1"/>
  <c r="J263" i="1"/>
  <c r="I3" i="3" s="1"/>
  <c r="K263" i="1"/>
  <c r="J3" i="3" s="1"/>
  <c r="L263" i="1"/>
  <c r="K3" i="3" s="1"/>
  <c r="M263" i="1"/>
  <c r="L3" i="3" s="1"/>
  <c r="N263" i="1"/>
  <c r="M3" i="3" s="1"/>
  <c r="O263" i="1"/>
  <c r="N3" i="3" s="1"/>
  <c r="P263" i="1"/>
  <c r="O3" i="3" s="1"/>
  <c r="Q263" i="1"/>
  <c r="R263" i="1"/>
  <c r="P3" i="3" s="1"/>
  <c r="S263" i="1"/>
  <c r="F263" i="1"/>
  <c r="E3" i="3" s="1"/>
  <c r="AK111" i="4" l="1"/>
  <c r="AK3" i="4"/>
  <c r="AK19" i="4"/>
  <c r="F21" i="6" s="1"/>
  <c r="AK52" i="4"/>
  <c r="AK83" i="4"/>
  <c r="AK95" i="4"/>
  <c r="AK175" i="4"/>
  <c r="F177" i="6" s="1"/>
  <c r="AK221" i="4"/>
  <c r="AK217" i="4"/>
  <c r="F219" i="6" s="1"/>
  <c r="AK247" i="4"/>
  <c r="AK18" i="4"/>
  <c r="AK37" i="4"/>
  <c r="AK51" i="4"/>
  <c r="F53" i="6" s="1"/>
  <c r="AK94" i="4"/>
  <c r="AK104" i="4"/>
  <c r="F106" i="6" s="1"/>
  <c r="AK124" i="4"/>
  <c r="F126" i="6" s="1"/>
  <c r="AK218" i="4"/>
  <c r="F220" i="6" s="1"/>
  <c r="AK231" i="4"/>
  <c r="AK249" i="4"/>
  <c r="AK105" i="4"/>
  <c r="AK168" i="4"/>
  <c r="F170" i="6" s="1"/>
  <c r="AK76" i="4"/>
  <c r="F78" i="6" s="1"/>
  <c r="AK97" i="4"/>
  <c r="F99" i="6" s="1"/>
  <c r="AK118" i="4"/>
  <c r="F120" i="6" s="1"/>
  <c r="AK165" i="4"/>
  <c r="F167" i="6" s="1"/>
  <c r="AK208" i="4"/>
  <c r="F210" i="6" s="1"/>
  <c r="AK225" i="4"/>
  <c r="AK255" i="4"/>
  <c r="AK154" i="4"/>
  <c r="F156" i="6" s="1"/>
  <c r="AK181" i="4"/>
  <c r="AK43" i="4"/>
  <c r="F45" i="6" s="1"/>
  <c r="AK77" i="4"/>
  <c r="F79" i="6" s="1"/>
  <c r="AK166" i="4"/>
  <c r="F168" i="6" s="1"/>
  <c r="AK226" i="4"/>
  <c r="AK135" i="4"/>
  <c r="F137" i="6" s="1"/>
  <c r="AK14" i="4"/>
  <c r="AK66" i="4"/>
  <c r="F68" i="6" s="1"/>
  <c r="AK120" i="4"/>
  <c r="F122" i="6" s="1"/>
  <c r="AK139" i="4"/>
  <c r="F141" i="6" s="1"/>
  <c r="AK227" i="4"/>
  <c r="AK243" i="4"/>
  <c r="AK103" i="4"/>
  <c r="F105" i="6" s="1"/>
  <c r="AK100" i="4"/>
  <c r="F102" i="6" s="1"/>
  <c r="AK80" i="4"/>
  <c r="AK155" i="4"/>
  <c r="F157" i="6" s="1"/>
  <c r="AK110" i="4"/>
  <c r="AK153" i="4"/>
  <c r="F155" i="6" s="1"/>
  <c r="AK188" i="4"/>
  <c r="F190" i="6" s="1"/>
  <c r="AK205" i="4"/>
  <c r="AK232" i="4"/>
  <c r="AK164" i="4"/>
  <c r="F166" i="6" s="1"/>
  <c r="AK13" i="4"/>
  <c r="F15" i="6" s="1"/>
  <c r="AK24" i="4"/>
  <c r="F26" i="6" s="1"/>
  <c r="AK112" i="4"/>
  <c r="F114" i="6" s="1"/>
  <c r="AK63" i="4"/>
  <c r="F65" i="6" s="1"/>
  <c r="AK55" i="4"/>
  <c r="F57" i="6" s="1"/>
  <c r="AK89" i="4"/>
  <c r="F91" i="6" s="1"/>
  <c r="AK220" i="4"/>
  <c r="F222" i="6" s="1"/>
  <c r="AK161" i="4"/>
  <c r="F163" i="6" s="1"/>
  <c r="AK40" i="4"/>
  <c r="F42" i="6" s="1"/>
  <c r="AK129" i="4"/>
  <c r="AK250" i="4"/>
  <c r="AK177" i="4"/>
  <c r="F179" i="6" s="1"/>
  <c r="AK4" i="4"/>
  <c r="F6" i="6" s="1"/>
  <c r="AK163" i="4"/>
  <c r="F165" i="6" s="1"/>
  <c r="AK22" i="4"/>
  <c r="F24" i="6" s="1"/>
  <c r="AK41" i="4"/>
  <c r="AK57" i="4"/>
  <c r="AK75" i="4"/>
  <c r="AK115" i="4"/>
  <c r="F117" i="6" s="1"/>
  <c r="AK156" i="4"/>
  <c r="F158" i="6" s="1"/>
  <c r="AK179" i="4"/>
  <c r="F181" i="6" s="1"/>
  <c r="AK191" i="4"/>
  <c r="F193" i="6" s="1"/>
  <c r="AK207" i="4"/>
  <c r="F209" i="6" s="1"/>
  <c r="AK223" i="4"/>
  <c r="AK38" i="4"/>
  <c r="AK58" i="4"/>
  <c r="F60" i="6" s="1"/>
  <c r="AK113" i="4"/>
  <c r="F115" i="6" s="1"/>
  <c r="AK171" i="4"/>
  <c r="F173" i="6" s="1"/>
  <c r="AK184" i="4"/>
  <c r="F186" i="6" s="1"/>
  <c r="AK174" i="4"/>
  <c r="F176" i="6" s="1"/>
  <c r="AK23" i="4"/>
  <c r="F25" i="6" s="1"/>
  <c r="AK237" i="4"/>
  <c r="AK33" i="4"/>
  <c r="F35" i="6" s="1"/>
  <c r="AK12" i="4"/>
  <c r="AK26" i="4"/>
  <c r="AK65" i="4"/>
  <c r="F67" i="6" s="1"/>
  <c r="AK88" i="4"/>
  <c r="F90" i="6" s="1"/>
  <c r="AK98" i="4"/>
  <c r="F100" i="6" s="1"/>
  <c r="AK119" i="4"/>
  <c r="F121" i="6" s="1"/>
  <c r="AK136" i="4"/>
  <c r="F138" i="6" s="1"/>
  <c r="AK182" i="4"/>
  <c r="F184" i="6" s="1"/>
  <c r="AK194" i="4"/>
  <c r="F196" i="6" s="1"/>
  <c r="AK209" i="4"/>
  <c r="F211" i="6" s="1"/>
  <c r="AK239" i="4"/>
  <c r="AK256" i="4"/>
  <c r="AK39" i="4"/>
  <c r="F41" i="6" s="1"/>
  <c r="AK116" i="4"/>
  <c r="F118" i="6" s="1"/>
  <c r="AK128" i="4"/>
  <c r="F130" i="6" s="1"/>
  <c r="AK158" i="4"/>
  <c r="F160" i="6" s="1"/>
  <c r="AK134" i="4"/>
  <c r="F136" i="6" s="1"/>
  <c r="AK67" i="4"/>
  <c r="F69" i="6" s="1"/>
  <c r="AK42" i="4"/>
  <c r="F44" i="6" s="1"/>
  <c r="AK193" i="4"/>
  <c r="F195" i="6" s="1"/>
  <c r="AK59" i="4"/>
  <c r="F61" i="6" s="1"/>
  <c r="AK157" i="4"/>
  <c r="F159" i="6" s="1"/>
  <c r="AK73" i="4"/>
  <c r="F75" i="6" s="1"/>
  <c r="AK199" i="4"/>
  <c r="F201" i="6" s="1"/>
  <c r="AK28" i="4"/>
  <c r="F30" i="6" s="1"/>
  <c r="AK45" i="4"/>
  <c r="F47" i="6" s="1"/>
  <c r="AK78" i="4"/>
  <c r="F80" i="6" s="1"/>
  <c r="AK90" i="4"/>
  <c r="F92" i="6" s="1"/>
  <c r="AK99" i="4"/>
  <c r="F101" i="6" s="1"/>
  <c r="AK167" i="4"/>
  <c r="F169" i="6" s="1"/>
  <c r="AK183" i="4"/>
  <c r="F185" i="6" s="1"/>
  <c r="AK195" i="4"/>
  <c r="F197" i="6" s="1"/>
  <c r="AK210" i="4"/>
  <c r="F212" i="6" s="1"/>
  <c r="AK203" i="4"/>
  <c r="F205" i="6" s="1"/>
  <c r="AK204" i="4"/>
  <c r="F206" i="6" s="1"/>
  <c r="AK44" i="4"/>
  <c r="F46" i="6" s="1"/>
  <c r="AK62" i="4"/>
  <c r="F64" i="6" s="1"/>
  <c r="AK107" i="4"/>
  <c r="F109" i="6" s="1"/>
  <c r="AK145" i="4"/>
  <c r="F147" i="6" s="1"/>
  <c r="AK133" i="4"/>
  <c r="F135" i="6" s="1"/>
  <c r="AK180" i="4"/>
  <c r="F182" i="6" s="1"/>
  <c r="AK114" i="4"/>
  <c r="F116" i="6" s="1"/>
  <c r="AK125" i="4"/>
  <c r="F127" i="6" s="1"/>
  <c r="AK101" i="4"/>
  <c r="F103" i="6" s="1"/>
  <c r="AK202" i="4"/>
  <c r="F204" i="6" s="1"/>
  <c r="AK15" i="4"/>
  <c r="F17" i="6" s="1"/>
  <c r="AK32" i="4"/>
  <c r="F34" i="6" s="1"/>
  <c r="AK70" i="4"/>
  <c r="AK79" i="4"/>
  <c r="F81" i="6" s="1"/>
  <c r="AK92" i="4"/>
  <c r="F94" i="6" s="1"/>
  <c r="AK122" i="4"/>
  <c r="F124" i="6" s="1"/>
  <c r="AK140" i="4"/>
  <c r="F142" i="6" s="1"/>
  <c r="AK170" i="4"/>
  <c r="F172" i="6" s="1"/>
  <c r="AK185" i="4"/>
  <c r="F187" i="6" s="1"/>
  <c r="AK196" i="4"/>
  <c r="F198" i="6" s="1"/>
  <c r="AK212" i="4"/>
  <c r="F214" i="6" s="1"/>
  <c r="AK228" i="4"/>
  <c r="AK244" i="4"/>
  <c r="AK56" i="4"/>
  <c r="F58" i="6" s="1"/>
  <c r="AK9" i="4"/>
  <c r="F11" i="6" s="1"/>
  <c r="AK108" i="4"/>
  <c r="F110" i="6" s="1"/>
  <c r="AK130" i="4"/>
  <c r="F132" i="6" s="1"/>
  <c r="AK21" i="4"/>
  <c r="F23" i="6" s="1"/>
  <c r="AK121" i="4"/>
  <c r="AK219" i="4"/>
  <c r="F221" i="6" s="1"/>
  <c r="AK17" i="4"/>
  <c r="F19" i="6" s="1"/>
  <c r="AK36" i="4"/>
  <c r="F38" i="6" s="1"/>
  <c r="AK50" i="4"/>
  <c r="F52" i="6" s="1"/>
  <c r="AK71" i="4"/>
  <c r="F73" i="6" s="1"/>
  <c r="AK93" i="4"/>
  <c r="F95" i="6" s="1"/>
  <c r="AK102" i="4"/>
  <c r="F104" i="6" s="1"/>
  <c r="AK123" i="4"/>
  <c r="F125" i="6" s="1"/>
  <c r="AK173" i="4"/>
  <c r="F175" i="6" s="1"/>
  <c r="AK197" i="4"/>
  <c r="AK215" i="4"/>
  <c r="F217" i="6" s="1"/>
  <c r="AK229" i="4"/>
  <c r="AK246" i="4"/>
  <c r="AK230" i="4"/>
  <c r="AK53" i="4"/>
  <c r="F55" i="6" s="1"/>
  <c r="AK2" i="4"/>
  <c r="F4" i="6" s="1"/>
  <c r="AK69" i="4"/>
  <c r="F71" i="6" s="1"/>
  <c r="AK160" i="4"/>
  <c r="F162" i="6" s="1"/>
  <c r="AK10" i="4"/>
  <c r="F12" i="6" s="1"/>
  <c r="AK109" i="4"/>
  <c r="F111" i="6" s="1"/>
  <c r="AK152" i="4"/>
  <c r="F154" i="6" s="1"/>
  <c r="F8" i="6"/>
  <c r="F87" i="6"/>
  <c r="F9" i="6"/>
  <c r="F150" i="6"/>
  <c r="F189" i="6"/>
  <c r="F203" i="6"/>
  <c r="F5" i="6"/>
  <c r="F62" i="6"/>
  <c r="F213" i="6"/>
  <c r="F51" i="6"/>
  <c r="F82" i="6"/>
  <c r="F146" i="6"/>
  <c r="F188" i="6"/>
  <c r="F113" i="6"/>
  <c r="F20" i="6"/>
  <c r="F39" i="6"/>
  <c r="F74" i="6"/>
  <c r="F83" i="6"/>
  <c r="F96" i="6"/>
  <c r="F107" i="6"/>
  <c r="F59" i="6"/>
  <c r="F199" i="6"/>
  <c r="F207" i="6"/>
  <c r="F208" i="6"/>
  <c r="F183" i="6"/>
  <c r="F161" i="6"/>
  <c r="F112" i="6"/>
  <c r="F131" i="6"/>
  <c r="F134" i="6"/>
  <c r="F123" i="6"/>
  <c r="F97" i="6"/>
  <c r="F98" i="6"/>
  <c r="F89" i="6"/>
  <c r="F85" i="6"/>
  <c r="F76" i="6"/>
  <c r="F77" i="6"/>
  <c r="F72" i="6"/>
  <c r="F54" i="6"/>
  <c r="F43" i="6"/>
  <c r="F40" i="6"/>
  <c r="F28" i="6"/>
  <c r="F14" i="6"/>
  <c r="F16" i="6"/>
  <c r="N266" i="4"/>
  <c r="L266" i="4"/>
  <c r="J266" i="4"/>
  <c r="R266" i="4"/>
  <c r="V266" i="4"/>
  <c r="X266" i="4"/>
  <c r="P266" i="4"/>
  <c r="T266" i="4"/>
  <c r="Z266" i="4"/>
  <c r="AB266" i="4"/>
  <c r="G11" i="3"/>
  <c r="Q3" i="3"/>
  <c r="G4" i="3"/>
  <c r="F4" i="3"/>
  <c r="G7" i="3" s="1"/>
  <c r="AK266" i="4" l="1"/>
  <c r="AG269" i="4"/>
  <c r="AG273" i="4" s="1"/>
  <c r="G16" i="9" l="1"/>
  <c r="G17" i="9" s="1"/>
  <c r="AH277" i="4"/>
  <c r="AH281" i="4" s="1"/>
</calcChain>
</file>

<file path=xl/sharedStrings.xml><?xml version="1.0" encoding="utf-8"?>
<sst xmlns="http://schemas.openxmlformats.org/spreadsheetml/2006/main" count="2253" uniqueCount="391">
  <si>
    <t>9. května</t>
  </si>
  <si>
    <t>A</t>
  </si>
  <si>
    <t>A. Slavíčka</t>
  </si>
  <si>
    <t>Alšova</t>
  </si>
  <si>
    <t>Anglická</t>
  </si>
  <si>
    <t>Arbesova</t>
  </si>
  <si>
    <t>B</t>
  </si>
  <si>
    <t>Bezejmenná</t>
  </si>
  <si>
    <t>Bořivojova</t>
  </si>
  <si>
    <t>Boženy Němcové</t>
  </si>
  <si>
    <t>Budečská stezka</t>
  </si>
  <si>
    <t>C</t>
  </si>
  <si>
    <t>Cesta brigádníků</t>
  </si>
  <si>
    <t>Chelčického</t>
  </si>
  <si>
    <t>Chmelova</t>
  </si>
  <si>
    <t>D</t>
  </si>
  <si>
    <t>Dobrovského</t>
  </si>
  <si>
    <t>Dr. E. Beneše</t>
  </si>
  <si>
    <t>Družstevní</t>
  </si>
  <si>
    <t>Dvořákova</t>
  </si>
  <si>
    <t>Dvořákova stezka</t>
  </si>
  <si>
    <t>Dvořákovo nám.</t>
  </si>
  <si>
    <t>E</t>
  </si>
  <si>
    <t>Erbenova</t>
  </si>
  <si>
    <t>F</t>
  </si>
  <si>
    <t>Fibichova</t>
  </si>
  <si>
    <t>G</t>
  </si>
  <si>
    <t>Gen. Klapálka</t>
  </si>
  <si>
    <t>Grégrova</t>
  </si>
  <si>
    <t>H</t>
  </si>
  <si>
    <t>Hakenova</t>
  </si>
  <si>
    <t>Havlíčkova</t>
  </si>
  <si>
    <t>Hálkova</t>
  </si>
  <si>
    <t>Hennigsdorfská</t>
  </si>
  <si>
    <t>Horní</t>
  </si>
  <si>
    <t>Horymírova</t>
  </si>
  <si>
    <t>Hostivítova</t>
  </si>
  <si>
    <t>Husova</t>
  </si>
  <si>
    <t>Hybešova</t>
  </si>
  <si>
    <t>I</t>
  </si>
  <si>
    <t>I. Olbrachta</t>
  </si>
  <si>
    <t>J</t>
  </si>
  <si>
    <t>J. Hory</t>
  </si>
  <si>
    <t>J. Wolkera</t>
  </si>
  <si>
    <t>Jana Palacha</t>
  </si>
  <si>
    <t>Jarníkovy schody</t>
  </si>
  <si>
    <t>Jeronýmovo náměstí</t>
  </si>
  <si>
    <t>Ježkova</t>
  </si>
  <si>
    <t>Jiráskova</t>
  </si>
  <si>
    <t>Jodlova</t>
  </si>
  <si>
    <t>Josefa Janury</t>
  </si>
  <si>
    <t>Josefa Spitze</t>
  </si>
  <si>
    <t>Jungmannova</t>
  </si>
  <si>
    <t>K</t>
  </si>
  <si>
    <t>K Cikánce</t>
  </si>
  <si>
    <t>K Nové Silnici</t>
  </si>
  <si>
    <t>K. Čapka</t>
  </si>
  <si>
    <t>Kaplířova</t>
  </si>
  <si>
    <t>Karolíny Světlé</t>
  </si>
  <si>
    <t>Karsova</t>
  </si>
  <si>
    <t>Ke Hřbitovu</t>
  </si>
  <si>
    <t>Ke Kocandě</t>
  </si>
  <si>
    <t>Ke Koupališti</t>
  </si>
  <si>
    <t>Ke Studánce</t>
  </si>
  <si>
    <t>Kladenská</t>
  </si>
  <si>
    <t>Klicperova</t>
  </si>
  <si>
    <t>Kmochova</t>
  </si>
  <si>
    <t>Komenského nám.</t>
  </si>
  <si>
    <t>Komenského náměstí</t>
  </si>
  <si>
    <t>Krakovská</t>
  </si>
  <si>
    <t>Krátká</t>
  </si>
  <si>
    <t>Kuzmínova</t>
  </si>
  <si>
    <t>Kyjevská</t>
  </si>
  <si>
    <t>L</t>
  </si>
  <si>
    <t>Ladova</t>
  </si>
  <si>
    <t>Lešanská</t>
  </si>
  <si>
    <t>Libušina</t>
  </si>
  <si>
    <t>Lidická</t>
  </si>
  <si>
    <t>Lidové nám.</t>
  </si>
  <si>
    <t>Lutovítova</t>
  </si>
  <si>
    <t>Luční</t>
  </si>
  <si>
    <t>M</t>
  </si>
  <si>
    <t>Makarenkova</t>
  </si>
  <si>
    <t>Marie Majerové</t>
  </si>
  <si>
    <t>Masarykova</t>
  </si>
  <si>
    <t>Masnerova stezka</t>
  </si>
  <si>
    <t>Maxima Gorkého</t>
  </si>
  <si>
    <t>Máchova</t>
  </si>
  <si>
    <t>Mánesova</t>
  </si>
  <si>
    <t>Mezi Hřišti</t>
  </si>
  <si>
    <t>Mikovická</t>
  </si>
  <si>
    <t>Minická</t>
  </si>
  <si>
    <t>Mlýnská</t>
  </si>
  <si>
    <t>most Masarykův</t>
  </si>
  <si>
    <t>Mostní</t>
  </si>
  <si>
    <t>N</t>
  </si>
  <si>
    <t>Na Baště</t>
  </si>
  <si>
    <t>Na Horkách</t>
  </si>
  <si>
    <t>Na Hrádku</t>
  </si>
  <si>
    <t>Na Hrázi</t>
  </si>
  <si>
    <t>Na Husarce</t>
  </si>
  <si>
    <t>Na Jáně</t>
  </si>
  <si>
    <t>Na Minickém Kopci</t>
  </si>
  <si>
    <t>Na Poláčku</t>
  </si>
  <si>
    <t>Na Rybníkách</t>
  </si>
  <si>
    <t>Na Staré mlýnské cestě</t>
  </si>
  <si>
    <t>Na Turské louce</t>
  </si>
  <si>
    <t>Na Velvarské silnici</t>
  </si>
  <si>
    <t>Na Vršku</t>
  </si>
  <si>
    <t>Na Vyhlídce</t>
  </si>
  <si>
    <t>Na Záruce</t>
  </si>
  <si>
    <t>Na Šachtě</t>
  </si>
  <si>
    <t>Na Žebrech</t>
  </si>
  <si>
    <t>Nad Lobčí</t>
  </si>
  <si>
    <t>Nad Rybníkem</t>
  </si>
  <si>
    <t>Nad Skalou</t>
  </si>
  <si>
    <t>Nad Vsí</t>
  </si>
  <si>
    <t>Nad Zámkem</t>
  </si>
  <si>
    <t>nábřeží J. Rysa</t>
  </si>
  <si>
    <t>Nádražní</t>
  </si>
  <si>
    <t>nám. J. Seiferta</t>
  </si>
  <si>
    <t>nám. Mládežníků</t>
  </si>
  <si>
    <t>Náměstí G. Karse</t>
  </si>
  <si>
    <t>Neklanova</t>
  </si>
  <si>
    <t>Nerudova</t>
  </si>
  <si>
    <t>Nová</t>
  </si>
  <si>
    <t>O</t>
  </si>
  <si>
    <t>O. Wichterleho</t>
  </si>
  <si>
    <t>Okrajová</t>
  </si>
  <si>
    <t>P</t>
  </si>
  <si>
    <t>P. Bezruče</t>
  </si>
  <si>
    <t>Palackého</t>
  </si>
  <si>
    <t>Palackého nám.</t>
  </si>
  <si>
    <t>Písečná</t>
  </si>
  <si>
    <t>Pod Hájem</t>
  </si>
  <si>
    <t>Pod Hradištěm</t>
  </si>
  <si>
    <t>Pod Lipami</t>
  </si>
  <si>
    <t>Pod Macalákem</t>
  </si>
  <si>
    <t>Pod Skalkou</t>
  </si>
  <si>
    <t>Pod Svahem</t>
  </si>
  <si>
    <t>Pod Špičákem</t>
  </si>
  <si>
    <t>Podřipská</t>
  </si>
  <si>
    <t>Poděbradova</t>
  </si>
  <si>
    <t>Polní</t>
  </si>
  <si>
    <t>Pražská</t>
  </si>
  <si>
    <t>Prokopova</t>
  </si>
  <si>
    <t>Purkyňovo nám.</t>
  </si>
  <si>
    <t>Příčná</t>
  </si>
  <si>
    <t>Předmostí</t>
  </si>
  <si>
    <t>Přemyslova</t>
  </si>
  <si>
    <t>R</t>
  </si>
  <si>
    <t>Raisova</t>
  </si>
  <si>
    <t>Rákosová</t>
  </si>
  <si>
    <t>Revoluční</t>
  </si>
  <si>
    <t>Rubešova</t>
  </si>
  <si>
    <t>Rybova</t>
  </si>
  <si>
    <t>S</t>
  </si>
  <si>
    <t>S. K. Neumanna</t>
  </si>
  <si>
    <t>Sadová</t>
  </si>
  <si>
    <t>sídl. Hůrka</t>
  </si>
  <si>
    <t>sídl. U Cukrovaru</t>
  </si>
  <si>
    <t>sídl. V Zátiší</t>
  </si>
  <si>
    <t>Sladkovského</t>
  </si>
  <si>
    <t>Sládkova</t>
  </si>
  <si>
    <t>Slunná</t>
  </si>
  <si>
    <t>Smetanova</t>
  </si>
  <si>
    <t>Sokolská</t>
  </si>
  <si>
    <t>Souběžná</t>
  </si>
  <si>
    <t>Strachov</t>
  </si>
  <si>
    <t>T</t>
  </si>
  <si>
    <t>Tomáškova</t>
  </si>
  <si>
    <t>Tomkova</t>
  </si>
  <si>
    <t>Trojanova</t>
  </si>
  <si>
    <t>Tylova</t>
  </si>
  <si>
    <t>Tyršova</t>
  </si>
  <si>
    <t>třída Legií</t>
  </si>
  <si>
    <t>Třebízského</t>
  </si>
  <si>
    <t>U</t>
  </si>
  <si>
    <t>U Cukrovaru</t>
  </si>
  <si>
    <t>U Dýhárny</t>
  </si>
  <si>
    <t>U Háje</t>
  </si>
  <si>
    <t>U Hřbitova</t>
  </si>
  <si>
    <t>U Jeslí</t>
  </si>
  <si>
    <t>U Kovárny</t>
  </si>
  <si>
    <t>U Křížku</t>
  </si>
  <si>
    <t>U Parku</t>
  </si>
  <si>
    <t>U Sociálního domu</t>
  </si>
  <si>
    <t>U Stadionu</t>
  </si>
  <si>
    <t>U Studánky</t>
  </si>
  <si>
    <t>U Transformátoru</t>
  </si>
  <si>
    <t>U Vodárny</t>
  </si>
  <si>
    <t>V</t>
  </si>
  <si>
    <t>V Hliništi</t>
  </si>
  <si>
    <t>V Kopci</t>
  </si>
  <si>
    <t>V Luhu</t>
  </si>
  <si>
    <t>V Olších</t>
  </si>
  <si>
    <t>V Pískovně</t>
  </si>
  <si>
    <t>V Rokli</t>
  </si>
  <si>
    <t>V Růžovém údolí</t>
  </si>
  <si>
    <t>V Sadech</t>
  </si>
  <si>
    <t>V Uličce</t>
  </si>
  <si>
    <t>V Zahradách</t>
  </si>
  <si>
    <t>V Zahrádkách</t>
  </si>
  <si>
    <t>V Zátiší</t>
  </si>
  <si>
    <t>V. Jirsíka</t>
  </si>
  <si>
    <t>Vaníčkova</t>
  </si>
  <si>
    <t>Varšavská</t>
  </si>
  <si>
    <t>Ve Starém Lobečku</t>
  </si>
  <si>
    <t>Veltruská</t>
  </si>
  <si>
    <t>Ulice</t>
  </si>
  <si>
    <t>Nátěr</t>
  </si>
  <si>
    <t>Prořez</t>
  </si>
  <si>
    <t>Výměna SM</t>
  </si>
  <si>
    <t>Pozink</t>
  </si>
  <si>
    <t>P - SLUŽBA</t>
  </si>
  <si>
    <t>Velvarská</t>
  </si>
  <si>
    <t>Viniční</t>
  </si>
  <si>
    <t>Vltavská</t>
  </si>
  <si>
    <t>Vodárenská</t>
  </si>
  <si>
    <t>Vojenova</t>
  </si>
  <si>
    <t>Vrchlického</t>
  </si>
  <si>
    <t>Větrná</t>
  </si>
  <si>
    <t>Z</t>
  </si>
  <si>
    <t>Za Humny</t>
  </si>
  <si>
    <t>Za Školou</t>
  </si>
  <si>
    <t>Zborovská</t>
  </si>
  <si>
    <t>Š</t>
  </si>
  <si>
    <t>Šafaříkova</t>
  </si>
  <si>
    <t>Školní</t>
  </si>
  <si>
    <t>Školská</t>
  </si>
  <si>
    <t>Šmeralova</t>
  </si>
  <si>
    <t>Šrámkova</t>
  </si>
  <si>
    <t>Štefánikova</t>
  </si>
  <si>
    <t>Ž</t>
  </si>
  <si>
    <t>Žižkova</t>
  </si>
  <si>
    <t>Č</t>
  </si>
  <si>
    <t>Čechova</t>
  </si>
  <si>
    <t>Česká</t>
  </si>
  <si>
    <t>LED stávající</t>
  </si>
  <si>
    <t>Nová LED</t>
  </si>
  <si>
    <t>řízení</t>
  </si>
  <si>
    <t>počet SB</t>
  </si>
  <si>
    <t>doplnit svítidlo + výložník</t>
  </si>
  <si>
    <t>koroze</t>
  </si>
  <si>
    <t>doplnit SM + kabel</t>
  </si>
  <si>
    <t xml:space="preserve"> LEGENDA ŘÍZENÍ:</t>
  </si>
  <si>
    <t>A - prioritní páteřní hlavní tah</t>
  </si>
  <si>
    <t>B - méně vytížená hlavní silnice</t>
  </si>
  <si>
    <t>C - obytná zástavba (není priorita)</t>
  </si>
  <si>
    <t>X nesvítí/NEBO POŠKOZENÉ SVÍTIDLO</t>
  </si>
  <si>
    <t>Okružní (nebylo v SEZNAMU ULIC)</t>
  </si>
  <si>
    <t>Hybešova VEDLEJŠÍ</t>
  </si>
  <si>
    <t>nebylo v GEOPORTALU SM</t>
  </si>
  <si>
    <t>5 SM S E STAVÍ S CHODNÍKEM</t>
  </si>
  <si>
    <t>Na Cikánce (nebylo v seznamu ulic)</t>
  </si>
  <si>
    <t>BIO?</t>
  </si>
  <si>
    <t>V Zahradě</t>
  </si>
  <si>
    <t>BIO</t>
  </si>
  <si>
    <t>Na Staré mlýnské cestě - PARK</t>
  </si>
  <si>
    <t>28. října</t>
  </si>
  <si>
    <t>29. října GARÁŽE</t>
  </si>
  <si>
    <t>ŠKOLA</t>
  </si>
  <si>
    <t>DOPLNĚNÉ</t>
  </si>
  <si>
    <t>K TŘETÍMU RYBNÍKU (ZEMĚCHY)</t>
  </si>
  <si>
    <t>Pod Studánkou (Zeměchy)</t>
  </si>
  <si>
    <t>PECHLÁT LED LUCERNY + U ZASTÁVKY DOPLNIT</t>
  </si>
  <si>
    <t>Nový Dvůr</t>
  </si>
  <si>
    <t xml:space="preserve"> A</t>
  </si>
  <si>
    <t>1 SB JE PODCHOD</t>
  </si>
  <si>
    <t>REVITALIZACE NÁDRAŽÍ</t>
  </si>
  <si>
    <t>SEMAFOR</t>
  </si>
  <si>
    <t>3X PECHLÁT</t>
  </si>
  <si>
    <t>Lobeč (SÍDL.)</t>
  </si>
  <si>
    <t>Na Skalách (nebylo v seznamu ulic)</t>
  </si>
  <si>
    <t>Nad Vodou (nebylo v seznamu ulic)</t>
  </si>
  <si>
    <t>Spojovací (nebylo v seznamu ulic)</t>
  </si>
  <si>
    <t>ČERVENÁ</t>
  </si>
  <si>
    <t>ORANŽOVÁ</t>
  </si>
  <si>
    <t>1 SM JE PODCHOD</t>
  </si>
  <si>
    <t>DOPLNIT 2X SADOVKA + 1X ZEMNÍ OSVĚTLENÍ ALTÁNKU HOSTIBEJK</t>
  </si>
  <si>
    <t>DOPLNIT 3X SOLARNÍ SM</t>
  </si>
  <si>
    <t>V Rokli (ZEMĚCHY)</t>
  </si>
  <si>
    <t>20+</t>
  </si>
  <si>
    <t>30+</t>
  </si>
  <si>
    <t>PROBÍHÁ STAVBA, DOPLNIT 4X SM MEZI BYTOVKY</t>
  </si>
  <si>
    <t>sídl. V Zátiší - GARÁŽE</t>
  </si>
  <si>
    <t>Riegrova (nebylo v seznamu ulic)</t>
  </si>
  <si>
    <t>dražší parkové lampy</t>
  </si>
  <si>
    <t>Mostní - PARK + PĚŠÍ MOST</t>
  </si>
  <si>
    <t>DRAŽŠÍ PARKOVÁ SVÍTIDLA</t>
  </si>
  <si>
    <t>SLAVNOSTNÍ OSV + ZAČÁTEK MOSTU U POLIKLINIKY</t>
  </si>
  <si>
    <t>Alšova -SÍDL. V ZÁTIŠÍ</t>
  </si>
  <si>
    <t>PARKOVÉ LAMPY</t>
  </si>
  <si>
    <t>8X NÁTĚR JEN VÝLOŽNÍKU</t>
  </si>
  <si>
    <t>2X ČIŠTĚNÍ PATICE</t>
  </si>
  <si>
    <t>Seifertova + DŮM ZDRAVÍ</t>
  </si>
  <si>
    <t>probíhá oprava komunikace</t>
  </si>
  <si>
    <t>J.Holuba (CHYBÍ V SEZNAMU ULIC)</t>
  </si>
  <si>
    <t>Gagarinova + SÍDL.</t>
  </si>
  <si>
    <t>K Rokli (VIZ. V ROKLI)</t>
  </si>
  <si>
    <t>BETON zákl.+ rovnání</t>
  </si>
  <si>
    <t>ZELENÁ</t>
  </si>
  <si>
    <t>MODRÁ</t>
  </si>
  <si>
    <t>pozn</t>
  </si>
  <si>
    <t>Svítidla na dvojvýložníku</t>
  </si>
  <si>
    <t>koule u řeky a pod</t>
  </si>
  <si>
    <t>počet SM</t>
  </si>
  <si>
    <t>SOUHRN</t>
  </si>
  <si>
    <t>Souhrn</t>
  </si>
  <si>
    <t>LED svítidla</t>
  </si>
  <si>
    <t>Klasická svítidla</t>
  </si>
  <si>
    <t>Nové PZ stožáry</t>
  </si>
  <si>
    <t>Ocelové stožáry</t>
  </si>
  <si>
    <t>Betonové stožáry</t>
  </si>
  <si>
    <t>Koroze stožáru</t>
  </si>
  <si>
    <t>Výměna Patice</t>
  </si>
  <si>
    <t>Nový Betonový základ</t>
  </si>
  <si>
    <t>Prořez zeleně</t>
  </si>
  <si>
    <t>nesvítící nebo poškozené svítidlo</t>
  </si>
  <si>
    <t>Dobrý technický stav SM</t>
  </si>
  <si>
    <t>členění stavu vo ULIC dle semaforu:</t>
  </si>
  <si>
    <t>MODRÁ - bez nutnosti údržby</t>
  </si>
  <si>
    <t>ZELENÁ - dobrý technický stav</t>
  </si>
  <si>
    <t>ORANŽOVÁ - nutné provést údržbu</t>
  </si>
  <si>
    <t>ČERVENÁ - nevyhovující stav</t>
  </si>
  <si>
    <t>cenníky:</t>
  </si>
  <si>
    <t>Nátěr sadovka</t>
  </si>
  <si>
    <t>Nátěr uliční</t>
  </si>
  <si>
    <t>Odstranění koroze sadovka</t>
  </si>
  <si>
    <t>Odstranění koroze uliční</t>
  </si>
  <si>
    <t>Patice Sadovka</t>
  </si>
  <si>
    <t>Patice uliční</t>
  </si>
  <si>
    <t>Betonový základ  + rovnání - sadovka</t>
  </si>
  <si>
    <t>Betonový základ  + rovnání - uliční</t>
  </si>
  <si>
    <t>výměna SM sadovka</t>
  </si>
  <si>
    <t>výměna SM uliční</t>
  </si>
  <si>
    <t>doplnit svítidlo + výložník sadovka</t>
  </si>
  <si>
    <t>doplnit svítidlo + výložník uliční</t>
  </si>
  <si>
    <t>Doplnit SM + KABEL sadovka</t>
  </si>
  <si>
    <t>Doplnit SM + KABEL uliční</t>
  </si>
  <si>
    <t>poškozené svítidlo / nesvítí</t>
  </si>
  <si>
    <t>Nová led sadovka</t>
  </si>
  <si>
    <t>Nová led uliční</t>
  </si>
  <si>
    <t>Nová led Parková</t>
  </si>
  <si>
    <t>Kabeláž</t>
  </si>
  <si>
    <t>Výměna kabelu / 1m</t>
  </si>
  <si>
    <t>rozvaděč smart II. Přezbrojení</t>
  </si>
  <si>
    <t>rozvaděč smart II. Nový</t>
  </si>
  <si>
    <t>Rozvaděče staré</t>
  </si>
  <si>
    <t>Rozvaděče nové</t>
  </si>
  <si>
    <t>Kabeláž 30%</t>
  </si>
  <si>
    <t>bezpečný přechod</t>
  </si>
  <si>
    <t>Bezpečná přechod</t>
  </si>
  <si>
    <t>celkem za obnovu + modernizaci</t>
  </si>
  <si>
    <t>CELKOVÁ DÉLKA - GRAFIKA [m]</t>
  </si>
  <si>
    <t>CELKOVÁ DÉLKA [m]</t>
  </si>
  <si>
    <t>Celková plocha [m2]</t>
  </si>
  <si>
    <t>Cyklostezka</t>
  </si>
  <si>
    <t>Chodník MK-IV.třída</t>
  </si>
  <si>
    <t>MK - I. třída</t>
  </si>
  <si>
    <t>MK - II. třída</t>
  </si>
  <si>
    <t>MK - III. třída</t>
  </si>
  <si>
    <t>MK - IV. třída</t>
  </si>
  <si>
    <t>MK - pěší zóna</t>
  </si>
  <si>
    <t>S - II. třída</t>
  </si>
  <si>
    <t>S - III. třída</t>
  </si>
  <si>
    <t>Celková délka - grafika [m]</t>
  </si>
  <si>
    <t>Celková délka [m]</t>
  </si>
  <si>
    <t>Délka komunikací ve městě dle Pasportu komunikací</t>
  </si>
  <si>
    <t>Typ kabelu</t>
  </si>
  <si>
    <t>CYKY</t>
  </si>
  <si>
    <t>AYKY</t>
  </si>
  <si>
    <t>Vrchní vedení</t>
  </si>
  <si>
    <t>Vrchní vedení + AYKY</t>
  </si>
  <si>
    <t>řídící aktor (IRC modul)</t>
  </si>
  <si>
    <t>Modernizace</t>
  </si>
  <si>
    <t>Prostá obnova</t>
  </si>
  <si>
    <t xml:space="preserve">Priorita </t>
  </si>
  <si>
    <t>priorita</t>
  </si>
  <si>
    <t>navýšeno o komplet nový povrch chodníku</t>
  </si>
  <si>
    <t>Harmonogram</t>
  </si>
  <si>
    <t>Popisky řádků</t>
  </si>
  <si>
    <t>(prázdné)</t>
  </si>
  <si>
    <t>Celkový součet</t>
  </si>
  <si>
    <t>Součet z Prostá obnova</t>
  </si>
  <si>
    <t>bez kabelů</t>
  </si>
  <si>
    <t>s kabely</t>
  </si>
  <si>
    <t>Výměna rozvaděče</t>
  </si>
  <si>
    <t>Modrnizace rozvaděče</t>
  </si>
  <si>
    <t>Součet z Modernizace</t>
  </si>
  <si>
    <t>(+ volné lampy na dvojvýložníku)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</si>
</sst>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\ &quot;Kč&quot;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5" tint="0.399975585192419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3">
    <xf numFmtId="0" fontId="0" fillId="0" borderId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10" borderId="0" applyNumberFormat="0" applyBorder="0" applyAlignment="0" applyProtection="0"/>
    <xf numFmtId="0" fontId="12" fillId="12" borderId="6" applyNumberFormat="0" applyAlignment="0" applyProtection="0"/>
    <xf numFmtId="0" fontId="13" fillId="13" borderId="7" applyNumberFormat="0" applyAlignment="0" applyProtection="0"/>
    <xf numFmtId="0" fontId="14" fillId="13" borderId="6" applyNumberFormat="0" applyAlignment="0" applyProtection="0"/>
    <xf numFmtId="0" fontId="15" fillId="0" borderId="8" applyNumberFormat="0" applyFill="0" applyAlignment="0" applyProtection="0"/>
    <xf numFmtId="0" fontId="16" fillId="14" borderId="9" applyNumberFormat="0" applyAlignment="0" applyProtection="0"/>
    <xf numFmtId="0" fontId="1" fillId="0" borderId="0" applyNumberFormat="0" applyFill="0" applyBorder="0" applyAlignment="0" applyProtection="0"/>
    <xf numFmtId="0" fontId="6" fillId="15" borderId="10" applyNumberFormat="0" applyFont="0" applyAlignment="0" applyProtection="0"/>
    <xf numFmtId="0" fontId="17" fillId="0" borderId="0" applyNumberFormat="0" applyFill="0" applyBorder="0" applyAlignment="0" applyProtection="0"/>
    <xf numFmtId="0" fontId="4" fillId="0" borderId="11" applyNumberFormat="0" applyFill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0" fillId="11" borderId="0" applyNumberFormat="0" applyBorder="0" applyAlignment="0" applyProtection="0"/>
  </cellStyleXfs>
  <cellXfs count="114">
    <xf numFmtId="0" fontId="0" fillId="0" borderId="0" xfId="0"/>
    <xf numFmtId="0" fontId="0" fillId="0" borderId="1" xfId="0" applyBorder="1"/>
    <xf numFmtId="0" fontId="0" fillId="3" borderId="0" xfId="0" applyFill="1"/>
    <xf numFmtId="0" fontId="0" fillId="4" borderId="0" xfId="0" applyFill="1"/>
    <xf numFmtId="0" fontId="0" fillId="0" borderId="0" xfId="0" applyFill="1"/>
    <xf numFmtId="0" fontId="0" fillId="0" borderId="1" xfId="0" applyFill="1" applyBorder="1"/>
    <xf numFmtId="0" fontId="0" fillId="0" borderId="0" xfId="0" applyFont="1" applyFill="1"/>
    <xf numFmtId="0" fontId="3" fillId="0" borderId="0" xfId="0" applyFont="1" applyFill="1"/>
    <xf numFmtId="0" fontId="0" fillId="0" borderId="0" xfId="0" applyFill="1" applyBorder="1"/>
    <xf numFmtId="0" fontId="1" fillId="0" borderId="0" xfId="0" applyFont="1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0" borderId="2" xfId="0" applyBorder="1" applyAlignment="1">
      <alignment wrapText="1"/>
    </xf>
    <xf numFmtId="0" fontId="0" fillId="8" borderId="1" xfId="0" applyFill="1" applyBorder="1"/>
    <xf numFmtId="0" fontId="4" fillId="0" borderId="1" xfId="0" applyFont="1" applyBorder="1" applyAlignment="1">
      <alignment wrapText="1"/>
    </xf>
    <xf numFmtId="0" fontId="4" fillId="8" borderId="1" xfId="0" applyFont="1" applyFill="1" applyBorder="1" applyAlignment="1">
      <alignment wrapText="1"/>
    </xf>
    <xf numFmtId="0" fontId="5" fillId="2" borderId="0" xfId="0" applyFont="1" applyFill="1" applyAlignment="1">
      <alignment wrapText="1"/>
    </xf>
    <xf numFmtId="0" fontId="5" fillId="9" borderId="0" xfId="0" applyFont="1" applyFill="1" applyAlignment="1">
      <alignment wrapText="1"/>
    </xf>
    <xf numFmtId="0" fontId="0" fillId="9" borderId="0" xfId="0" applyFill="1"/>
    <xf numFmtId="0" fontId="0" fillId="9" borderId="0" xfId="0" applyFont="1" applyFill="1"/>
    <xf numFmtId="0" fontId="4" fillId="9" borderId="1" xfId="0" applyFont="1" applyFill="1" applyBorder="1" applyAlignment="1">
      <alignment wrapText="1"/>
    </xf>
    <xf numFmtId="0" fontId="0" fillId="9" borderId="0" xfId="0" applyFill="1" applyAlignment="1">
      <alignment wrapText="1"/>
    </xf>
    <xf numFmtId="0" fontId="0" fillId="0" borderId="0" xfId="0" applyFill="1" applyAlignment="1">
      <alignment wrapText="1"/>
    </xf>
    <xf numFmtId="0" fontId="0" fillId="22" borderId="0" xfId="0" applyFont="1" applyFill="1"/>
    <xf numFmtId="0" fontId="0" fillId="22" borderId="0" xfId="0" applyFill="1"/>
    <xf numFmtId="164" fontId="19" fillId="0" borderId="0" xfId="0" applyNumberFormat="1" applyFont="1"/>
    <xf numFmtId="0" fontId="4" fillId="0" borderId="0" xfId="0" applyFont="1"/>
    <xf numFmtId="0" fontId="0" fillId="0" borderId="19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" xfId="0" applyFont="1" applyFill="1" applyBorder="1"/>
    <xf numFmtId="0" fontId="0" fillId="0" borderId="26" xfId="0" applyFont="1" applyFill="1" applyBorder="1"/>
    <xf numFmtId="0" fontId="0" fillId="0" borderId="27" xfId="0" applyFont="1" applyFill="1" applyBorder="1"/>
    <xf numFmtId="0" fontId="0" fillId="0" borderId="28" xfId="0" applyFont="1" applyFill="1" applyBorder="1"/>
    <xf numFmtId="0" fontId="0" fillId="0" borderId="29" xfId="0" applyFont="1" applyFill="1" applyBorder="1"/>
    <xf numFmtId="0" fontId="0" fillId="0" borderId="30" xfId="0" applyFont="1" applyFill="1" applyBorder="1"/>
    <xf numFmtId="0" fontId="4" fillId="0" borderId="31" xfId="0" applyFont="1" applyFill="1" applyBorder="1"/>
    <xf numFmtId="0" fontId="4" fillId="0" borderId="32" xfId="0" applyFont="1" applyFill="1" applyBorder="1" applyAlignment="1">
      <alignment wrapText="1"/>
    </xf>
    <xf numFmtId="0" fontId="4" fillId="0" borderId="33" xfId="0" applyFont="1" applyFill="1" applyBorder="1" applyAlignment="1">
      <alignment wrapText="1"/>
    </xf>
    <xf numFmtId="0" fontId="0" fillId="0" borderId="34" xfId="0" applyFill="1" applyBorder="1"/>
    <xf numFmtId="0" fontId="0" fillId="0" borderId="36" xfId="0" applyFill="1" applyBorder="1"/>
    <xf numFmtId="0" fontId="0" fillId="0" borderId="26" xfId="0" applyFill="1" applyBorder="1"/>
    <xf numFmtId="0" fontId="0" fillId="0" borderId="28" xfId="0" applyFill="1" applyBorder="1"/>
    <xf numFmtId="0" fontId="0" fillId="0" borderId="30" xfId="0" applyFill="1" applyBorder="1"/>
    <xf numFmtId="0" fontId="0" fillId="0" borderId="34" xfId="0" applyFont="1" applyFill="1" applyBorder="1"/>
    <xf numFmtId="0" fontId="0" fillId="0" borderId="35" xfId="0" applyFont="1" applyFill="1" applyBorder="1"/>
    <xf numFmtId="0" fontId="0" fillId="0" borderId="36" xfId="0" applyFont="1" applyFill="1" applyBorder="1"/>
    <xf numFmtId="0" fontId="0" fillId="0" borderId="24" xfId="0" applyFill="1" applyBorder="1"/>
    <xf numFmtId="0" fontId="0" fillId="0" borderId="21" xfId="0" applyFill="1" applyBorder="1"/>
    <xf numFmtId="0" fontId="0" fillId="0" borderId="38" xfId="0" applyBorder="1" applyAlignment="1">
      <alignment wrapText="1"/>
    </xf>
    <xf numFmtId="0" fontId="0" fillId="0" borderId="39" xfId="0" applyBorder="1" applyAlignment="1">
      <alignment wrapText="1"/>
    </xf>
    <xf numFmtId="0" fontId="0" fillId="0" borderId="40" xfId="0" applyBorder="1" applyAlignment="1">
      <alignment wrapText="1"/>
    </xf>
    <xf numFmtId="0" fontId="0" fillId="0" borderId="41" xfId="0" applyBorder="1" applyAlignment="1">
      <alignment wrapText="1"/>
    </xf>
    <xf numFmtId="0" fontId="0" fillId="0" borderId="37" xfId="0" applyBorder="1" applyAlignment="1">
      <alignment wrapText="1"/>
    </xf>
    <xf numFmtId="0" fontId="4" fillId="0" borderId="23" xfId="0" applyFont="1" applyBorder="1" applyAlignment="1">
      <alignment horizontal="center" wrapText="1"/>
    </xf>
    <xf numFmtId="0" fontId="0" fillId="0" borderId="25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/>
    </xf>
    <xf numFmtId="165" fontId="4" fillId="0" borderId="22" xfId="0" applyNumberFormat="1" applyFont="1" applyBorder="1" applyAlignment="1">
      <alignment horizontal="center" wrapText="1"/>
    </xf>
    <xf numFmtId="165" fontId="0" fillId="0" borderId="20" xfId="0" applyNumberForma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5" fontId="0" fillId="0" borderId="2" xfId="0" applyNumberFormat="1" applyBorder="1" applyAlignment="1">
      <alignment horizontal="center" wrapText="1"/>
    </xf>
    <xf numFmtId="165" fontId="0" fillId="0" borderId="0" xfId="0" applyNumberFormat="1" applyAlignment="1">
      <alignment horizontal="center"/>
    </xf>
    <xf numFmtId="0" fontId="4" fillId="0" borderId="21" xfId="0" applyFont="1" applyBorder="1" applyAlignment="1">
      <alignment horizontal="center" wrapText="1"/>
    </xf>
    <xf numFmtId="0" fontId="4" fillId="0" borderId="37" xfId="0" applyFont="1" applyBorder="1" applyAlignment="1">
      <alignment horizontal="center" wrapText="1"/>
    </xf>
    <xf numFmtId="164" fontId="0" fillId="0" borderId="0" xfId="0" applyNumberFormat="1"/>
    <xf numFmtId="0" fontId="4" fillId="0" borderId="42" xfId="0" applyFont="1" applyFill="1" applyBorder="1" applyAlignment="1">
      <alignment horizontal="center" wrapText="1"/>
    </xf>
    <xf numFmtId="0" fontId="0" fillId="0" borderId="43" xfId="0" applyFill="1" applyBorder="1"/>
    <xf numFmtId="0" fontId="0" fillId="0" borderId="4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2" xfId="0" applyFill="1" applyBorder="1"/>
    <xf numFmtId="0" fontId="0" fillId="0" borderId="48" xfId="0" applyBorder="1" applyAlignment="1">
      <alignment wrapText="1"/>
    </xf>
    <xf numFmtId="0" fontId="0" fillId="0" borderId="49" xfId="0" applyFill="1" applyBorder="1"/>
    <xf numFmtId="0" fontId="0" fillId="0" borderId="50" xfId="0" applyFill="1" applyBorder="1"/>
    <xf numFmtId="0" fontId="0" fillId="0" borderId="48" xfId="0" applyFill="1" applyBorder="1"/>
    <xf numFmtId="0" fontId="0" fillId="0" borderId="47" xfId="0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51" xfId="0" applyBorder="1" applyAlignment="1">
      <alignment wrapText="1"/>
    </xf>
    <xf numFmtId="0" fontId="0" fillId="0" borderId="53" xfId="0" applyFill="1" applyBorder="1"/>
    <xf numFmtId="0" fontId="0" fillId="0" borderId="54" xfId="0" applyFill="1" applyBorder="1"/>
    <xf numFmtId="0" fontId="0" fillId="0" borderId="55" xfId="0" applyFill="1" applyBorder="1"/>
    <xf numFmtId="0" fontId="0" fillId="0" borderId="56" xfId="0" applyFill="1" applyBorder="1"/>
    <xf numFmtId="165" fontId="0" fillId="0" borderId="20" xfId="0" applyNumberFormat="1" applyFill="1" applyBorder="1"/>
    <xf numFmtId="165" fontId="0" fillId="0" borderId="1" xfId="0" applyNumberFormat="1" applyFill="1" applyBorder="1"/>
    <xf numFmtId="165" fontId="0" fillId="0" borderId="29" xfId="0" applyNumberFormat="1" applyFill="1" applyBorder="1"/>
    <xf numFmtId="165" fontId="0" fillId="0" borderId="35" xfId="0" applyNumberFormat="1" applyFill="1" applyBorder="1"/>
    <xf numFmtId="165" fontId="0" fillId="0" borderId="22" xfId="0" applyNumberFormat="1" applyFill="1" applyBorder="1"/>
    <xf numFmtId="165" fontId="0" fillId="0" borderId="52" xfId="0" applyNumberFormat="1" applyFill="1" applyBorder="1"/>
    <xf numFmtId="165" fontId="0" fillId="0" borderId="0" xfId="0" applyNumberFormat="1" applyFill="1"/>
    <xf numFmtId="165" fontId="0" fillId="0" borderId="2" xfId="0" applyNumberFormat="1" applyBorder="1" applyAlignment="1">
      <alignment wrapText="1"/>
    </xf>
    <xf numFmtId="165" fontId="0" fillId="0" borderId="0" xfId="0" applyNumberFormat="1"/>
    <xf numFmtId="165" fontId="0" fillId="0" borderId="35" xfId="0" applyNumberFormat="1" applyFill="1" applyBorder="1" applyAlignment="1">
      <alignment horizontal="right"/>
    </xf>
    <xf numFmtId="165" fontId="0" fillId="0" borderId="29" xfId="0" applyNumberFormat="1" applyFill="1" applyBorder="1" applyAlignment="1">
      <alignment horizontal="right"/>
    </xf>
  </cellXfs>
  <cellStyles count="23">
    <cellStyle name="Celkem" xfId="15" builtinId="25" customBuiltin="1"/>
    <cellStyle name="Kontrolní buňka" xfId="11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 2" xfId="22" xr:uid="{030AAB24-0CA0-447B-B2E7-3CD798332973}"/>
    <cellStyle name="Normální" xfId="0" builtinId="0"/>
    <cellStyle name="Poznámka" xfId="13" builtinId="10" customBuiltin="1"/>
    <cellStyle name="Propojená buňka" xfId="10" builtinId="24" customBuiltin="1"/>
    <cellStyle name="Správně" xfId="6" builtinId="26" customBuiltin="1"/>
    <cellStyle name="Text upozornění" xfId="12" builtinId="11" customBuiltin="1"/>
    <cellStyle name="Vstup" xfId="7" builtinId="20" customBuiltin="1"/>
    <cellStyle name="Výpočet" xfId="9" builtinId="22" customBuiltin="1"/>
    <cellStyle name="Výstup" xfId="8" builtinId="21" customBuiltin="1"/>
    <cellStyle name="Vysvětlující text" xfId="14" builtinId="53" customBuiltin="1"/>
    <cellStyle name="Zvýraznění 1" xfId="16" builtinId="29" customBuiltin="1"/>
    <cellStyle name="Zvýraznění 2" xfId="17" builtinId="33" customBuiltin="1"/>
    <cellStyle name="Zvýraznění 3" xfId="18" builtinId="37" customBuiltin="1"/>
    <cellStyle name="Zvýraznění 4" xfId="19" builtinId="41" customBuiltin="1"/>
    <cellStyle name="Zvýraznění 5" xfId="20" builtinId="45" customBuiltin="1"/>
    <cellStyle name="Zvýraznění 6" xfId="21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tx>
            <c:v>Typy Svítidel VO Kralupy nad Vltavou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813-4FA5-8121-BF7C6BFB098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464F-44E2-86F2-58B448FAA57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grafy!$E$6:$E$7</c:f>
              <c:strCache>
                <c:ptCount val="2"/>
                <c:pt idx="0">
                  <c:v>LED svítidla</c:v>
                </c:pt>
                <c:pt idx="1">
                  <c:v>Klasická svítidla</c:v>
                </c:pt>
              </c:strCache>
            </c:strRef>
          </c:cat>
          <c:val>
            <c:numRef>
              <c:f>grafy!$F$3:$F$4</c:f>
              <c:numCache>
                <c:formatCode>General</c:formatCode>
                <c:ptCount val="2"/>
                <c:pt idx="0">
                  <c:v>538</c:v>
                </c:pt>
                <c:pt idx="1">
                  <c:v>1786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4F-44E2-86F2-58B448FAA571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Typy </a:t>
            </a:r>
            <a:r>
              <a:rPr lang="cs-CZ"/>
              <a:t>stožárů</a:t>
            </a:r>
            <a:r>
              <a:rPr lang="en-US"/>
              <a:t> VO Kralupy nad Vltavou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4"/>
          <c:order val="0"/>
          <c:tx>
            <c:v>Typy stožárů VO Kralupy nad Vltavou</c:v>
          </c:tx>
          <c:dLbls>
            <c:dLbl>
              <c:idx val="0"/>
              <c:layout>
                <c:manualLayout>
                  <c:x val="-2.7175491372555465E-2"/>
                  <c:y val="-4.35899679206765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C36E-4462-8F20-55833E6F0CA9}"/>
                </c:ext>
              </c:extLst>
            </c:dLbl>
            <c:dLbl>
              <c:idx val="1"/>
              <c:layout>
                <c:manualLayout>
                  <c:x val="3.4076625077397685E-2"/>
                  <c:y val="3.822470107903170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C36E-4462-8F20-55833E6F0CA9}"/>
                </c:ext>
              </c:extLst>
            </c:dLbl>
            <c:dLbl>
              <c:idx val="2"/>
              <c:layout>
                <c:manualLayout>
                  <c:x val="7.9486736913627239E-3"/>
                  <c:y val="9.8804316127150769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C36E-4462-8F20-55833E6F0CA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grafy!$E$9:$E$11</c:f>
              <c:strCache>
                <c:ptCount val="3"/>
                <c:pt idx="0">
                  <c:v>Nové PZ stožáry</c:v>
                </c:pt>
                <c:pt idx="1">
                  <c:v>Ocelové stožáry</c:v>
                </c:pt>
                <c:pt idx="2">
                  <c:v>Betonové stožáry</c:v>
                </c:pt>
              </c:strCache>
            </c:strRef>
          </c:cat>
          <c:val>
            <c:numRef>
              <c:f>grafy!$G$9:$G$11</c:f>
              <c:numCache>
                <c:formatCode>General</c:formatCode>
                <c:ptCount val="3"/>
                <c:pt idx="0">
                  <c:v>995</c:v>
                </c:pt>
                <c:pt idx="1">
                  <c:v>1194</c:v>
                </c:pt>
                <c:pt idx="2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C36E-4462-8F20-55833E6F0CA9}"/>
            </c:ext>
          </c:extLst>
        </c:ser>
        <c:ser>
          <c:idx val="5"/>
          <c:order val="1"/>
          <c:tx>
            <c:v>Typy stožárů VO Kralupy nad Vltavou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4-C36E-4462-8F20-55833E6F0C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5-C36E-4462-8F20-55833E6F0C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6-C36E-4462-8F20-55833E6F0CA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grafy!$E$9:$E$11</c:f>
              <c:strCache>
                <c:ptCount val="3"/>
                <c:pt idx="0">
                  <c:v>Nové PZ stožáry</c:v>
                </c:pt>
                <c:pt idx="1">
                  <c:v>Ocelové stožáry</c:v>
                </c:pt>
                <c:pt idx="2">
                  <c:v>Betonové stožáry</c:v>
                </c:pt>
              </c:strCache>
            </c:strRef>
          </c:cat>
          <c:val>
            <c:numRef>
              <c:f>grafy!$G$9:$G$11</c:f>
              <c:numCache>
                <c:formatCode>General</c:formatCode>
                <c:ptCount val="3"/>
                <c:pt idx="0">
                  <c:v>995</c:v>
                </c:pt>
                <c:pt idx="1">
                  <c:v>1194</c:v>
                </c:pt>
                <c:pt idx="2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3-C36E-4462-8F20-55833E6F0CA9}"/>
            </c:ext>
          </c:extLst>
        </c:ser>
        <c:ser>
          <c:idx val="6"/>
          <c:order val="2"/>
          <c:tx>
            <c:v>Typy stožárů VO Kralupy nad Vltavou</c:v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grafy!$E$9:$E$11</c:f>
              <c:strCache>
                <c:ptCount val="3"/>
                <c:pt idx="0">
                  <c:v>Nové PZ stožáry</c:v>
                </c:pt>
                <c:pt idx="1">
                  <c:v>Ocelové stožáry</c:v>
                </c:pt>
                <c:pt idx="2">
                  <c:v>Betonové stožáry</c:v>
                </c:pt>
              </c:strCache>
            </c:strRef>
          </c:cat>
          <c:val>
            <c:numRef>
              <c:f>grafy!$G$9:$G$11</c:f>
              <c:numCache>
                <c:formatCode>General</c:formatCode>
                <c:ptCount val="3"/>
                <c:pt idx="0">
                  <c:v>995</c:v>
                </c:pt>
                <c:pt idx="1">
                  <c:v>1194</c:v>
                </c:pt>
                <c:pt idx="2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7-C36E-4462-8F20-55833E6F0CA9}"/>
            </c:ext>
          </c:extLst>
        </c:ser>
        <c:ser>
          <c:idx val="7"/>
          <c:order val="3"/>
          <c:tx>
            <c:v>Typy stožárů VO Kralupy nad Vltavou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9-C36E-4462-8F20-55833E6F0C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A-C36E-4462-8F20-55833E6F0C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B-C36E-4462-8F20-55833E6F0CA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grafy!$E$9:$E$11</c:f>
              <c:strCache>
                <c:ptCount val="3"/>
                <c:pt idx="0">
                  <c:v>Nové PZ stožáry</c:v>
                </c:pt>
                <c:pt idx="1">
                  <c:v>Ocelové stožáry</c:v>
                </c:pt>
                <c:pt idx="2">
                  <c:v>Betonové stožáry</c:v>
                </c:pt>
              </c:strCache>
            </c:strRef>
          </c:cat>
          <c:val>
            <c:numRef>
              <c:f>grafy!$G$9:$G$11</c:f>
              <c:numCache>
                <c:formatCode>General</c:formatCode>
                <c:ptCount val="3"/>
                <c:pt idx="0">
                  <c:v>995</c:v>
                </c:pt>
                <c:pt idx="1">
                  <c:v>1194</c:v>
                </c:pt>
                <c:pt idx="2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8-C36E-4462-8F20-55833E6F0CA9}"/>
            </c:ext>
          </c:extLst>
        </c:ser>
        <c:ser>
          <c:idx val="2"/>
          <c:order val="4"/>
          <c:tx>
            <c:v>Typy stožárů VO Kralupy nad Vltavou</c:v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grafy!$E$9:$E$11</c:f>
              <c:strCache>
                <c:ptCount val="3"/>
                <c:pt idx="0">
                  <c:v>Nové PZ stožáry</c:v>
                </c:pt>
                <c:pt idx="1">
                  <c:v>Ocelové stožáry</c:v>
                </c:pt>
                <c:pt idx="2">
                  <c:v>Betonové stožáry</c:v>
                </c:pt>
              </c:strCache>
            </c:strRef>
          </c:cat>
          <c:val>
            <c:numRef>
              <c:f>grafy!$G$9:$G$11</c:f>
              <c:numCache>
                <c:formatCode>General</c:formatCode>
                <c:ptCount val="3"/>
                <c:pt idx="0">
                  <c:v>995</c:v>
                </c:pt>
                <c:pt idx="1">
                  <c:v>1194</c:v>
                </c:pt>
                <c:pt idx="2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C36E-4462-8F20-55833E6F0CA9}"/>
            </c:ext>
          </c:extLst>
        </c:ser>
        <c:ser>
          <c:idx val="3"/>
          <c:order val="5"/>
          <c:tx>
            <c:v>Typy stožárů VO Kralupy nad Vltavou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2-C36E-4462-8F20-55833E6F0C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4-C36E-4462-8F20-55833E6F0C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6-C36E-4462-8F20-55833E6F0CA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grafy!$E$9:$E$11</c:f>
              <c:strCache>
                <c:ptCount val="3"/>
                <c:pt idx="0">
                  <c:v>Nové PZ stožáry</c:v>
                </c:pt>
                <c:pt idx="1">
                  <c:v>Ocelové stožáry</c:v>
                </c:pt>
                <c:pt idx="2">
                  <c:v>Betonové stožáry</c:v>
                </c:pt>
              </c:strCache>
            </c:strRef>
          </c:cat>
          <c:val>
            <c:numRef>
              <c:f>grafy!$G$9:$G$11</c:f>
              <c:numCache>
                <c:formatCode>General</c:formatCode>
                <c:ptCount val="3"/>
                <c:pt idx="0">
                  <c:v>995</c:v>
                </c:pt>
                <c:pt idx="1">
                  <c:v>1194</c:v>
                </c:pt>
                <c:pt idx="2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C36E-4462-8F20-55833E6F0CA9}"/>
            </c:ext>
          </c:extLst>
        </c:ser>
        <c:ser>
          <c:idx val="1"/>
          <c:order val="6"/>
          <c:tx>
            <c:v>Typy stožárů VO Kralupy nad Vltavou</c:v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grafy!$E$9:$E$11</c:f>
              <c:strCache>
                <c:ptCount val="3"/>
                <c:pt idx="0">
                  <c:v>Nové PZ stožáry</c:v>
                </c:pt>
                <c:pt idx="1">
                  <c:v>Ocelové stožáry</c:v>
                </c:pt>
                <c:pt idx="2">
                  <c:v>Betonové stožáry</c:v>
                </c:pt>
              </c:strCache>
            </c:strRef>
          </c:cat>
          <c:val>
            <c:numRef>
              <c:f>grafy!$G$9:$G$11</c:f>
              <c:numCache>
                <c:formatCode>General</c:formatCode>
                <c:ptCount val="3"/>
                <c:pt idx="0">
                  <c:v>995</c:v>
                </c:pt>
                <c:pt idx="1">
                  <c:v>1194</c:v>
                </c:pt>
                <c:pt idx="2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C36E-4462-8F20-55833E6F0CA9}"/>
            </c:ext>
          </c:extLst>
        </c:ser>
        <c:ser>
          <c:idx val="0"/>
          <c:order val="7"/>
          <c:tx>
            <c:v>Typy stožárů VO Kralupy nad Vltavou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C-C36E-4462-8F20-55833E6F0C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E-C36E-4462-8F20-55833E6F0C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0-C36E-4462-8F20-55833E6F0C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grafy!$E$9:$E$11</c:f>
              <c:strCache>
                <c:ptCount val="3"/>
                <c:pt idx="0">
                  <c:v>Nové PZ stožáry</c:v>
                </c:pt>
                <c:pt idx="1">
                  <c:v>Ocelové stožáry</c:v>
                </c:pt>
                <c:pt idx="2">
                  <c:v>Betonové stožáry</c:v>
                </c:pt>
              </c:strCache>
            </c:strRef>
          </c:cat>
          <c:val>
            <c:numRef>
              <c:f>grafy!$G$9:$G$11</c:f>
              <c:numCache>
                <c:formatCode>General</c:formatCode>
                <c:ptCount val="3"/>
                <c:pt idx="0">
                  <c:v>995</c:v>
                </c:pt>
                <c:pt idx="1">
                  <c:v>1194</c:v>
                </c:pt>
                <c:pt idx="2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C36E-4462-8F20-55833E6F0CA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9726930010575405"/>
          <c:y val="0.31560112277631963"/>
          <c:w val="0.23735148731408573"/>
          <c:h val="0.43402887139107604"/>
        </c:manualLayout>
      </c:layout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Akutní opravy </a:t>
            </a:r>
            <a:r>
              <a:rPr lang="en-US"/>
              <a:t>VO Kralupy nad Vltavou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tx>
            <c:v>Akutní opravy SM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42E-4C48-9236-701D133EEA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42E-4C48-9236-701D133EEA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15B-45C2-BAD2-22DA647B8C4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15B-45C2-BAD2-22DA647B8C4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15B-45C2-BAD2-22DA647B8C4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15B-45C2-BAD2-22DA647B8C4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742E-4C48-9236-701D133EEA3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15B-45C2-BAD2-22DA647B8C4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742E-4C48-9236-701D133EEA32}"/>
              </c:ext>
            </c:extLst>
          </c:dPt>
          <c:dLbls>
            <c:dLbl>
              <c:idx val="0"/>
              <c:layout>
                <c:manualLayout>
                  <c:x val="-1.9603205087168982E-2"/>
                  <c:y val="1.224439968259781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42E-4C48-9236-701D133EEA32}"/>
                </c:ext>
              </c:extLst>
            </c:dLbl>
            <c:dLbl>
              <c:idx val="1"/>
              <c:layout>
                <c:manualLayout>
                  <c:x val="1.1184664936273547E-2"/>
                  <c:y val="-2.596187104518911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42E-4C48-9236-701D133EEA32}"/>
                </c:ext>
              </c:extLst>
            </c:dLbl>
            <c:dLbl>
              <c:idx val="6"/>
              <c:layout>
                <c:manualLayout>
                  <c:x val="-1.2714721635405331E-2"/>
                  <c:y val="9.3847280717817248E-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42E-4C48-9236-701D133EEA32}"/>
                </c:ext>
              </c:extLst>
            </c:dLbl>
            <c:dLbl>
              <c:idx val="8"/>
              <c:layout>
                <c:manualLayout>
                  <c:x val="1.3535198344109413E-2"/>
                  <c:y val="-1.42533418787767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42E-4C48-9236-701D133EEA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grafy!$I$2:$Q$2</c:f>
              <c:strCache>
                <c:ptCount val="9"/>
                <c:pt idx="0">
                  <c:v>Koroze stožáru</c:v>
                </c:pt>
                <c:pt idx="1">
                  <c:v>Výměna Patice</c:v>
                </c:pt>
                <c:pt idx="2">
                  <c:v>Nový Betonový základ</c:v>
                </c:pt>
                <c:pt idx="3">
                  <c:v>Prořez zeleně</c:v>
                </c:pt>
                <c:pt idx="4">
                  <c:v>Výměna SM</c:v>
                </c:pt>
                <c:pt idx="5">
                  <c:v>doplnit svítidlo + výložník</c:v>
                </c:pt>
                <c:pt idx="6">
                  <c:v>doplnit SM + kabel</c:v>
                </c:pt>
                <c:pt idx="7">
                  <c:v>nesvítící nebo poškozené svítidlo</c:v>
                </c:pt>
                <c:pt idx="8">
                  <c:v>Dobrý technický stav SM</c:v>
                </c:pt>
              </c:strCache>
            </c:strRef>
          </c:cat>
          <c:val>
            <c:numRef>
              <c:f>grafy!$I$3:$Q$3</c:f>
              <c:numCache>
                <c:formatCode>General</c:formatCode>
                <c:ptCount val="9"/>
                <c:pt idx="0">
                  <c:v>158</c:v>
                </c:pt>
                <c:pt idx="1">
                  <c:v>68</c:v>
                </c:pt>
                <c:pt idx="2">
                  <c:v>39</c:v>
                </c:pt>
                <c:pt idx="3">
                  <c:v>28</c:v>
                </c:pt>
                <c:pt idx="4">
                  <c:v>52</c:v>
                </c:pt>
                <c:pt idx="5">
                  <c:v>20</c:v>
                </c:pt>
                <c:pt idx="6">
                  <c:v>173</c:v>
                </c:pt>
                <c:pt idx="7">
                  <c:v>37</c:v>
                </c:pt>
                <c:pt idx="8">
                  <c:v>1922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42E-4C48-9236-701D133EEA3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179396127520264"/>
          <c:y val="0.2962211845612322"/>
          <c:w val="0.31355559433187197"/>
          <c:h val="0.49055575901849474"/>
        </c:manualLayout>
      </c:layout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Stav</a:t>
            </a:r>
            <a:r>
              <a:rPr lang="cs-CZ" baseline="0"/>
              <a:t> </a:t>
            </a:r>
            <a:r>
              <a:rPr lang="en-US"/>
              <a:t>VO </a:t>
            </a:r>
            <a:r>
              <a:rPr lang="cs-CZ"/>
              <a:t>dle "semaforu"</a:t>
            </a:r>
            <a:r>
              <a:rPr lang="cs-CZ" baseline="0"/>
              <a:t> </a:t>
            </a:r>
            <a:r>
              <a:rPr lang="cs-CZ"/>
              <a:t>po jednotlivých ulicích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v>Stav dle semaforu</c:v>
          </c:tx>
          <c:dPt>
            <c:idx val="1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2-46D9-43A1-B7C6-52FFE1DC61F2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13-46D9-43A1-B7C6-52FFE1DC61F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4-46D9-43A1-B7C6-52FFE1DC61F2}"/>
              </c:ext>
            </c:extLst>
          </c:dPt>
          <c:dLbls>
            <c:dLbl>
              <c:idx val="0"/>
              <c:layout>
                <c:manualLayout>
                  <c:x val="-1.7746761246680901E-2"/>
                  <c:y val="1.402565438075104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6D9-43A1-B7C6-52FFE1DC61F2}"/>
                </c:ext>
              </c:extLst>
            </c:dLbl>
            <c:dLbl>
              <c:idx val="1"/>
              <c:layout>
                <c:manualLayout>
                  <c:x val="2.060520496162474E-2"/>
                  <c:y val="-1.85427453863986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6D9-43A1-B7C6-52FFE1DC61F2}"/>
                </c:ext>
              </c:extLst>
            </c:dLbl>
            <c:dLbl>
              <c:idx val="2"/>
              <c:layout>
                <c:manualLayout>
                  <c:x val="7.1881002119633004E-3"/>
                  <c:y val="2.379081262702084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6D9-43A1-B7C6-52FFE1DC61F2}"/>
                </c:ext>
              </c:extLst>
            </c:dLbl>
            <c:dLbl>
              <c:idx val="3"/>
              <c:layout>
                <c:manualLayout>
                  <c:x val="7.3600812653520347E-3"/>
                  <c:y val="1.48791833900139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6D9-43A1-B7C6-52FFE1DC61F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grafy!$K$8:$K$11</c:f>
              <c:strCache>
                <c:ptCount val="4"/>
                <c:pt idx="0">
                  <c:v>MODRÁ - bez nutnosti údržby</c:v>
                </c:pt>
                <c:pt idx="1">
                  <c:v>ZELENÁ - dobrý technický stav</c:v>
                </c:pt>
                <c:pt idx="2">
                  <c:v>ORANŽOVÁ - nutné provést údržbu</c:v>
                </c:pt>
                <c:pt idx="3">
                  <c:v>ČERVENÁ - nevyhovující stav</c:v>
                </c:pt>
              </c:strCache>
            </c:strRef>
          </c:cat>
          <c:val>
            <c:numRef>
              <c:f>grafy!$L$8:$L$11</c:f>
              <c:numCache>
                <c:formatCode>General</c:formatCode>
                <c:ptCount val="4"/>
                <c:pt idx="0">
                  <c:v>26</c:v>
                </c:pt>
                <c:pt idx="1">
                  <c:v>160</c:v>
                </c:pt>
                <c:pt idx="2">
                  <c:v>19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6D9-43A1-B7C6-52FFE1DC61F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811482748329931"/>
          <c:y val="0.31560112277631963"/>
          <c:w val="0.33188517251670074"/>
          <c:h val="0.35992524280768406"/>
        </c:manualLayout>
      </c:layout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182880</xdr:colOff>
      <xdr:row>12</xdr:row>
      <xdr:rowOff>99060</xdr:rowOff>
    </xdr:from>
    <xdr:to>
      <xdr:col>6</xdr:col>
      <xdr:colOff>198120</xdr:colOff>
      <xdr:row>27</xdr:row>
      <xdr:rowOff>99060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63F8CF7-E370-42AA-AC36-957A6443A4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381000</xdr:colOff>
      <xdr:row>12</xdr:row>
      <xdr:rowOff>83820</xdr:rowOff>
    </xdr:from>
    <xdr:to>
      <xdr:col>12</xdr:col>
      <xdr:colOff>373380</xdr:colOff>
      <xdr:row>27</xdr:row>
      <xdr:rowOff>83820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7AD887A5-E40A-4A38-B67E-1FBB75A8F4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182880</xdr:colOff>
      <xdr:row>28</xdr:row>
      <xdr:rowOff>129540</xdr:rowOff>
    </xdr:from>
    <xdr:to>
      <xdr:col>9</xdr:col>
      <xdr:colOff>220980</xdr:colOff>
      <xdr:row>50</xdr:row>
      <xdr:rowOff>38100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C7212776-8717-4A01-8574-24976B4B4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396240</xdr:colOff>
      <xdr:row>28</xdr:row>
      <xdr:rowOff>144780</xdr:rowOff>
    </xdr:from>
    <xdr:to>
      <xdr:col>17</xdr:col>
      <xdr:colOff>510540</xdr:colOff>
      <xdr:row>50</xdr:row>
      <xdr:rowOff>38100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5B046E64-2315-4AA3-B2FA-7A25C88599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roslav Cejpek" refreshedDate="44069.482938425928" createdVersion="6" refreshedVersion="6" minRefreshableVersion="3" recordCount="255" xr:uid="{29726752-5301-4985-9361-3B30B3100B76}">
  <cacheSource type="worksheet">
    <worksheetSource ref="AJ1:AP256" sheet="kalkulace"/>
  </cacheSource>
  <cacheFields count="7">
    <cacheField name="Ulice" numFmtId="0">
      <sharedItems containsBlank="1"/>
    </cacheField>
    <cacheField name="Prostá obnova" numFmtId="0">
      <sharedItems containsString="0" containsBlank="1" containsNumber="1" containsInteger="1" minValue="0" maxValue="962350" count="149">
        <n v="104500"/>
        <n v="102150"/>
        <n v="174100"/>
        <m/>
        <n v="45400"/>
        <n v="119500"/>
        <n v="0"/>
        <n v="37400"/>
        <n v="46750"/>
        <n v="41350"/>
        <n v="149600"/>
        <n v="84800"/>
        <n v="247050"/>
        <n v="80600"/>
        <n v="137800"/>
        <n v="85450"/>
        <n v="152050"/>
        <n v="95800"/>
        <n v="45900"/>
        <n v="18700"/>
        <n v="88450"/>
        <n v="91800"/>
        <n v="136700"/>
        <n v="413550"/>
        <n v="134850"/>
        <n v="108200"/>
        <n v="200600"/>
        <n v="192950"/>
        <n v="90800"/>
        <n v="164550"/>
        <n v="51400"/>
        <n v="281100"/>
        <n v="113150"/>
        <n v="48400"/>
        <n v="90000"/>
        <n v="56100"/>
        <n v="62700"/>
        <n v="49050"/>
        <n v="9350"/>
        <n v="34050"/>
        <n v="74800"/>
        <n v="30000"/>
        <n v="66750"/>
        <n v="77450"/>
        <n v="31350"/>
        <n v="213950"/>
        <n v="254300"/>
        <n v="65100"/>
        <n v="193500"/>
        <n v="86950"/>
        <n v="76050"/>
        <n v="49400"/>
        <n v="283800"/>
        <n v="50400"/>
        <n v="22700"/>
        <n v="70600"/>
        <n v="50750"/>
        <n v="279650"/>
        <n v="262450"/>
        <n v="75250"/>
        <n v="247950"/>
        <n v="87950"/>
        <n v="105150"/>
        <n v="312450"/>
        <n v="93800"/>
        <n v="47900"/>
        <n v="113500"/>
        <n v="116500"/>
        <n v="512700"/>
        <n v="484350"/>
        <n v="835150"/>
        <n v="233750"/>
        <n v="28050"/>
        <n v="155900"/>
        <n v="65450"/>
        <n v="150000"/>
        <n v="84150"/>
        <n v="91300"/>
        <n v="293500"/>
        <n v="74100"/>
        <n v="652700"/>
        <n v="188750"/>
        <n v="68100"/>
        <n v="102850"/>
        <n v="40050"/>
        <n v="161550"/>
        <n v="277750"/>
        <n v="738650"/>
        <n v="77000"/>
        <n v="56750"/>
        <n v="112200"/>
        <n v="179100"/>
        <n v="356400"/>
        <n v="240000"/>
        <n v="121550"/>
        <n v="65600"/>
        <n v="125400"/>
        <n v="49350"/>
        <n v="644650"/>
        <n v="120000"/>
        <n v="216250"/>
        <n v="52750"/>
        <n v="687800"/>
        <n v="140250"/>
        <n v="126350"/>
        <n v="111450"/>
        <n v="601000"/>
        <n v="962350"/>
        <n v="221300"/>
        <n v="81100"/>
        <n v="139200"/>
        <n v="100150"/>
        <n v="30050"/>
        <n v="75400"/>
        <n v="79450"/>
        <n v="87450"/>
        <n v="62400"/>
        <n v="392000"/>
        <n v="672250"/>
        <n v="272400"/>
        <n v="245400"/>
        <n v="300000"/>
        <n v="179650"/>
        <n v="18850"/>
        <n v="362300"/>
        <n v="71100"/>
        <n v="177150"/>
        <n v="314550"/>
        <n v="37050"/>
        <n v="218550"/>
        <n v="224650"/>
        <n v="581800"/>
        <n v="49750"/>
        <n v="39400"/>
        <n v="179050"/>
        <n v="99300"/>
        <n v="111000"/>
        <n v="117650"/>
        <n v="420000"/>
        <n v="227650"/>
        <n v="248000"/>
        <n v="2000"/>
        <n v="96800"/>
        <n v="90650"/>
        <n v="116750"/>
        <n v="99800"/>
        <n v="54400"/>
        <n v="75450"/>
        <n v="247850"/>
      </sharedItems>
    </cacheField>
    <cacheField name="priorita" numFmtId="0">
      <sharedItems containsBlank="1"/>
    </cacheField>
    <cacheField name="Ulice2" numFmtId="0">
      <sharedItems containsBlank="1"/>
    </cacheField>
    <cacheField name="Modernizace" numFmtId="0">
      <sharedItems containsString="0" containsBlank="1" containsNumber="1" containsInteger="1" minValue="0" maxValue="243000"/>
    </cacheField>
    <cacheField name="priorita2" numFmtId="0">
      <sharedItems containsBlank="1"/>
    </cacheField>
    <cacheField name="Harmonogram" numFmtId="0">
      <sharedItems containsString="0" containsBlank="1" containsNumber="1" containsInteger="1" minValue="2021" maxValue="3031" count="12">
        <n v="2023"/>
        <n v="2025"/>
        <n v="2024"/>
        <m/>
        <n v="2022"/>
        <n v="2026"/>
        <n v="2021"/>
        <n v="2027"/>
        <n v="2028"/>
        <n v="2029"/>
        <n v="2030"/>
        <n v="303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roslav Cejpek" refreshedDate="44069.553111226851" createdVersion="6" refreshedVersion="6" minRefreshableVersion="3" recordCount="257" xr:uid="{330E1770-974D-4925-9715-825870B52EFB}">
  <cacheSource type="worksheet">
    <worksheetSource ref="AM1:AP258" sheet="kalkulace"/>
  </cacheSource>
  <cacheFields count="4">
    <cacheField name="Ulice" numFmtId="0">
      <sharedItems containsBlank="1"/>
    </cacheField>
    <cacheField name="Modernizace" numFmtId="0">
      <sharedItems containsString="0" containsBlank="1" containsNumber="1" containsInteger="1" minValue="0" maxValue="3360000"/>
    </cacheField>
    <cacheField name="priorita" numFmtId="0">
      <sharedItems containsBlank="1"/>
    </cacheField>
    <cacheField name="Harmonogram" numFmtId="0">
      <sharedItems containsString="0" containsBlank="1" containsNumber="1" containsInteger="1" minValue="2021" maxValue="3031" count="12">
        <n v="2023"/>
        <n v="2025"/>
        <n v="2024"/>
        <m/>
        <n v="2022"/>
        <n v="2026"/>
        <n v="2021"/>
        <n v="2027"/>
        <n v="2028"/>
        <n v="2029"/>
        <n v="2030"/>
        <n v="303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5">
  <r>
    <s v="28. října"/>
    <x v="0"/>
    <s v="ZELENÁ"/>
    <s v="28. října"/>
    <n v="72000"/>
    <s v="A"/>
    <x v="0"/>
  </r>
  <r>
    <s v="29. října GARÁŽE"/>
    <x v="1"/>
    <s v="ZELENÁ"/>
    <s v="29. října GARÁŽE"/>
    <n v="27000"/>
    <s v="C"/>
    <x v="1"/>
  </r>
  <r>
    <s v="9. května"/>
    <x v="2"/>
    <s v="ZELENÁ"/>
    <s v="9. května"/>
    <n v="36000"/>
    <s v="B"/>
    <x v="2"/>
  </r>
  <r>
    <m/>
    <x v="3"/>
    <m/>
    <m/>
    <m/>
    <m/>
    <x v="3"/>
  </r>
  <r>
    <s v="A. Slavíčka"/>
    <x v="4"/>
    <s v="ZELENÁ"/>
    <s v="A. Slavíčka"/>
    <n v="12000"/>
    <s v="C"/>
    <x v="1"/>
  </r>
  <r>
    <s v="Alšova"/>
    <x v="5"/>
    <s v="ZELENÁ"/>
    <s v="Alšova"/>
    <n v="39000"/>
    <s v="C"/>
    <x v="1"/>
  </r>
  <r>
    <s v="Alšova -SÍDL. V ZÁTIŠÍ"/>
    <x v="6"/>
    <s v="ZELENÁ"/>
    <s v="Alšova -SÍDL. V ZÁTIŠÍ"/>
    <n v="6000"/>
    <s v="C"/>
    <x v="1"/>
  </r>
  <r>
    <s v="Anglická"/>
    <x v="7"/>
    <s v="ZELENÁ"/>
    <s v="Anglická"/>
    <n v="12000"/>
    <s v="C"/>
    <x v="1"/>
  </r>
  <r>
    <s v="Arbesova"/>
    <x v="8"/>
    <s v="ZELENÁ"/>
    <s v="Arbesova"/>
    <n v="15000"/>
    <s v="C"/>
    <x v="1"/>
  </r>
  <r>
    <m/>
    <x v="3"/>
    <m/>
    <m/>
    <m/>
    <m/>
    <x v="3"/>
  </r>
  <r>
    <s v="Bezejmenná"/>
    <x v="9"/>
    <s v="ZELENÁ"/>
    <s v="Bezejmenná"/>
    <n v="3000"/>
    <s v="C"/>
    <x v="1"/>
  </r>
  <r>
    <s v="Bořivojova"/>
    <x v="10"/>
    <s v="ZELENÁ"/>
    <s v="Bořivojova"/>
    <n v="48000"/>
    <s v="C"/>
    <x v="1"/>
  </r>
  <r>
    <s v="Boženy Němcové"/>
    <x v="11"/>
    <s v="ZELENÁ"/>
    <s v="Boženy Němcové"/>
    <n v="24000"/>
    <s v="C"/>
    <x v="1"/>
  </r>
  <r>
    <s v="Budečská stezka"/>
    <x v="12"/>
    <s v="ZELENÁ"/>
    <s v="Budečská stezka"/>
    <n v="69000"/>
    <s v="C"/>
    <x v="1"/>
  </r>
  <r>
    <m/>
    <x v="3"/>
    <m/>
    <m/>
    <m/>
    <m/>
    <x v="3"/>
  </r>
  <r>
    <s v="Cesta brigádníků"/>
    <x v="13"/>
    <s v="ZELENÁ"/>
    <s v="Cesta brigádníků"/>
    <n v="18000"/>
    <s v="C"/>
    <x v="1"/>
  </r>
  <r>
    <s v="Chelčického"/>
    <x v="14"/>
    <s v="ORANŽOVÁ"/>
    <s v="Chelčického"/>
    <n v="24000"/>
    <s v="C"/>
    <x v="4"/>
  </r>
  <r>
    <s v="Chmelova"/>
    <x v="15"/>
    <s v="ZELENÁ"/>
    <s v="Chmelova"/>
    <n v="21000"/>
    <s v="C"/>
    <x v="1"/>
  </r>
  <r>
    <m/>
    <x v="3"/>
    <m/>
    <m/>
    <m/>
    <m/>
    <x v="3"/>
  </r>
  <r>
    <s v="Dobrovského"/>
    <x v="16"/>
    <s v="ZELENÁ"/>
    <s v="Dobrovského"/>
    <n v="57000"/>
    <s v="B"/>
    <x v="2"/>
  </r>
  <r>
    <s v="Dr. E. Beneše"/>
    <x v="17"/>
    <s v="ZELENÁ"/>
    <s v="Dr. E. Beneše"/>
    <n v="33000"/>
    <s v="C"/>
    <x v="1"/>
  </r>
  <r>
    <s v="Družstevní"/>
    <x v="18"/>
    <s v="ZELENÁ"/>
    <s v="Družstevní"/>
    <n v="12000"/>
    <s v="C"/>
    <x v="1"/>
  </r>
  <r>
    <s v="Dvořákova"/>
    <x v="19"/>
    <s v="ZELENÁ"/>
    <s v="Dvořákova"/>
    <n v="6000"/>
    <s v="C"/>
    <x v="1"/>
  </r>
  <r>
    <m/>
    <x v="3"/>
    <m/>
    <m/>
    <m/>
    <m/>
    <x v="3"/>
  </r>
  <r>
    <s v="Dvořákovo nám."/>
    <x v="20"/>
    <s v="ZELENÁ"/>
    <s v="Dvořákovo nám."/>
    <n v="21000"/>
    <s v="C"/>
    <x v="1"/>
  </r>
  <r>
    <m/>
    <x v="3"/>
    <m/>
    <m/>
    <m/>
    <m/>
    <x v="3"/>
  </r>
  <r>
    <s v="Erbenova"/>
    <x v="21"/>
    <s v="ZELENÁ"/>
    <s v="Erbenova"/>
    <n v="24000"/>
    <s v="C"/>
    <x v="1"/>
  </r>
  <r>
    <m/>
    <x v="3"/>
    <m/>
    <m/>
    <m/>
    <m/>
    <x v="3"/>
  </r>
  <r>
    <s v="Fibichova"/>
    <x v="6"/>
    <s v="MODRÁ"/>
    <s v="Fibichova"/>
    <n v="6000"/>
    <s v="C"/>
    <x v="2"/>
  </r>
  <r>
    <m/>
    <x v="3"/>
    <m/>
    <m/>
    <m/>
    <m/>
    <x v="3"/>
  </r>
  <r>
    <s v="Gagarinova + SÍDL."/>
    <x v="22"/>
    <s v="ZELENÁ"/>
    <s v="Gagarinova + SÍDL."/>
    <n v="66000"/>
    <s v="C"/>
    <x v="1"/>
  </r>
  <r>
    <s v="Gen. Klapálka"/>
    <x v="23"/>
    <s v="ZELENÁ"/>
    <s v="Gen. Klapálka"/>
    <n v="102000"/>
    <s v=" A"/>
    <x v="0"/>
  </r>
  <r>
    <s v="Grégrova"/>
    <x v="6"/>
    <s v="MODRÁ"/>
    <s v="Grégrova"/>
    <n v="3000"/>
    <s v="C"/>
    <x v="2"/>
  </r>
  <r>
    <m/>
    <x v="3"/>
    <m/>
    <m/>
    <m/>
    <m/>
    <x v="3"/>
  </r>
  <r>
    <s v="Hakenova"/>
    <x v="4"/>
    <s v="ZELENÁ"/>
    <s v="Hakenova"/>
    <n v="30000"/>
    <s v="C"/>
    <x v="1"/>
  </r>
  <r>
    <s v="Havlíčkova"/>
    <x v="24"/>
    <s v="ZELENÁ"/>
    <s v="Havlíčkova"/>
    <n v="33000"/>
    <s v="C"/>
    <x v="5"/>
  </r>
  <r>
    <s v="Hálkova"/>
    <x v="25"/>
    <s v="ORANŽOVÁ"/>
    <s v="Hálkova"/>
    <n v="36000"/>
    <s v="B"/>
    <x v="4"/>
  </r>
  <r>
    <s v="Hennigsdorfská"/>
    <x v="26"/>
    <s v="ORANŽOVÁ"/>
    <s v="Hennigsdorfská"/>
    <n v="33000"/>
    <s v="B"/>
    <x v="4"/>
  </r>
  <r>
    <s v="Horní"/>
    <x v="27"/>
    <s v="ZELENÁ"/>
    <s v="Horní"/>
    <n v="51000"/>
    <s v="C"/>
    <x v="5"/>
  </r>
  <r>
    <s v="Horymírova"/>
    <x v="28"/>
    <s v="ZELENÁ"/>
    <s v="Horymírova"/>
    <n v="24000"/>
    <s v="C"/>
    <x v="5"/>
  </r>
  <r>
    <s v="Hostivítova"/>
    <x v="29"/>
    <s v="ZELENÁ"/>
    <s v="Hostivítova"/>
    <n v="90000"/>
    <s v="C"/>
    <x v="5"/>
  </r>
  <r>
    <s v="Husova"/>
    <x v="4"/>
    <s v="ZELENÁ"/>
    <s v="Husova"/>
    <n v="12000"/>
    <s v="C"/>
    <x v="5"/>
  </r>
  <r>
    <s v="Hybešova"/>
    <x v="6"/>
    <s v="MODRÁ"/>
    <s v="Hybešova"/>
    <n v="69000"/>
    <s v="B"/>
    <x v="6"/>
  </r>
  <r>
    <s v="Hybešova VEDLEJŠÍ"/>
    <x v="30"/>
    <s v="ZELENÁ"/>
    <s v="Hybešova VEDLEJŠÍ"/>
    <n v="12000"/>
    <s v="C"/>
    <x v="5"/>
  </r>
  <r>
    <m/>
    <x v="3"/>
    <m/>
    <m/>
    <m/>
    <m/>
    <x v="3"/>
  </r>
  <r>
    <s v="I. Olbrachta"/>
    <x v="6"/>
    <s v="MODRÁ"/>
    <s v="I. Olbrachta"/>
    <n v="36000"/>
    <s v="C"/>
    <x v="2"/>
  </r>
  <r>
    <m/>
    <x v="3"/>
    <m/>
    <m/>
    <m/>
    <m/>
    <x v="3"/>
  </r>
  <r>
    <s v="J.Holuba (CHYBÍ V SEZNAMU ULIC)"/>
    <x v="31"/>
    <s v="ZELENÁ"/>
    <s v="J.Holuba (CHYBÍ V SEZNAMU ULIC)"/>
    <n v="87000"/>
    <s v="C"/>
    <x v="5"/>
  </r>
  <r>
    <s v="J. Hory"/>
    <x v="28"/>
    <s v="ZELENÁ"/>
    <s v="J. Hory"/>
    <n v="24000"/>
    <s v="C"/>
    <x v="5"/>
  </r>
  <r>
    <s v="J. Wolkera"/>
    <x v="32"/>
    <s v="ZELENÁ"/>
    <s v="J. Wolkera"/>
    <n v="27000"/>
    <s v="C"/>
    <x v="5"/>
  </r>
  <r>
    <s v="Jana Palacha"/>
    <x v="33"/>
    <s v="ZELENÁ"/>
    <s v="Jana Palacha"/>
    <n v="69000"/>
    <s v="C"/>
    <x v="5"/>
  </r>
  <r>
    <s v="Jarníkovy schody"/>
    <x v="34"/>
    <s v="MODRÁ"/>
    <s v="Jarníkovy schody"/>
    <n v="45000"/>
    <s v="C"/>
    <x v="2"/>
  </r>
  <r>
    <m/>
    <x v="3"/>
    <m/>
    <m/>
    <m/>
    <m/>
    <x v="3"/>
  </r>
  <r>
    <s v="Ježkova"/>
    <x v="35"/>
    <s v="ZELENÁ"/>
    <s v="Ježkova"/>
    <n v="18000"/>
    <s v="C"/>
    <x v="5"/>
  </r>
  <r>
    <s v="Jiráskova"/>
    <x v="36"/>
    <s v="ZELENÁ"/>
    <s v="Jiráskova"/>
    <n v="18000"/>
    <s v="A"/>
    <x v="0"/>
  </r>
  <r>
    <s v="Jodlova"/>
    <x v="37"/>
    <s v="ZELENÁ"/>
    <s v="Jodlova"/>
    <n v="27000"/>
    <s v="C"/>
    <x v="5"/>
  </r>
  <r>
    <s v="Josefa Janury"/>
    <x v="38"/>
    <s v="ZELENÁ"/>
    <s v="Josefa Janury"/>
    <n v="3000"/>
    <s v="C"/>
    <x v="5"/>
  </r>
  <r>
    <s v="Josefa Spitze"/>
    <x v="7"/>
    <s v="ZELENÁ"/>
    <s v="Josefa Spitze"/>
    <n v="12000"/>
    <s v="C"/>
    <x v="5"/>
  </r>
  <r>
    <s v="Jungmannova"/>
    <x v="39"/>
    <s v="ZELENÁ"/>
    <s v="Jungmannova"/>
    <n v="9000"/>
    <s v="C"/>
    <x v="5"/>
  </r>
  <r>
    <m/>
    <x v="3"/>
    <m/>
    <m/>
    <m/>
    <m/>
    <x v="3"/>
  </r>
  <r>
    <s v="K Cikánce"/>
    <x v="40"/>
    <s v="ZELENÁ"/>
    <s v="K Cikánce"/>
    <n v="24000"/>
    <s v="C"/>
    <x v="5"/>
  </r>
  <r>
    <s v="K Nové Silnici"/>
    <x v="41"/>
    <s v="ČERVENÁ"/>
    <s v="K Nové Silnici"/>
    <n v="0"/>
    <s v="C"/>
    <x v="6"/>
  </r>
  <r>
    <m/>
    <x v="3"/>
    <m/>
    <m/>
    <m/>
    <m/>
    <x v="3"/>
  </r>
  <r>
    <s v="K. Čapka"/>
    <x v="42"/>
    <s v="ZELENÁ"/>
    <s v="K. Čapka"/>
    <n v="15000"/>
    <s v="C"/>
    <x v="5"/>
  </r>
  <r>
    <s v="Kaplířova"/>
    <x v="43"/>
    <s v="ZELENÁ"/>
    <s v="Kaplířova"/>
    <n v="21000"/>
    <s v="C"/>
    <x v="5"/>
  </r>
  <r>
    <s v="Karolíny Světlé"/>
    <x v="7"/>
    <s v="ZELENÁ"/>
    <s v="Karolíny Světlé"/>
    <n v="12000"/>
    <s v="C"/>
    <x v="7"/>
  </r>
  <r>
    <s v="Karsova"/>
    <x v="6"/>
    <s v="MODRÁ"/>
    <s v="Karsova"/>
    <n v="27000"/>
    <s v="C"/>
    <x v="2"/>
  </r>
  <r>
    <s v="Ke Hřbitovu"/>
    <x v="44"/>
    <s v="ZELENÁ"/>
    <s v="Ke Hřbitovu"/>
    <n v="15000"/>
    <s v="B"/>
    <x v="2"/>
  </r>
  <r>
    <s v="Ke Kocandě"/>
    <x v="45"/>
    <s v="ČERVENÁ"/>
    <s v="Ke Kocandě"/>
    <n v="51000"/>
    <s v="C"/>
    <x v="6"/>
  </r>
  <r>
    <s v="Ke Koupališti"/>
    <x v="46"/>
    <s v="ZELENÁ"/>
    <s v="Ke Koupališti"/>
    <n v="54000"/>
    <s v="C"/>
    <x v="7"/>
  </r>
  <r>
    <s v="Ke Studánce"/>
    <x v="47"/>
    <s v="ZELENÁ"/>
    <s v="Ke Studánce"/>
    <n v="18000"/>
    <s v="C"/>
    <x v="7"/>
  </r>
  <r>
    <s v="Kladenská"/>
    <x v="48"/>
    <s v="ZELENÁ"/>
    <s v="Kladenská"/>
    <n v="42000"/>
    <s v="B"/>
    <x v="2"/>
  </r>
  <r>
    <s v="Klicperova"/>
    <x v="49"/>
    <s v="ZELENÁ"/>
    <s v="Klicperova"/>
    <n v="21000"/>
    <s v="C"/>
    <x v="7"/>
  </r>
  <r>
    <s v="Kmochova"/>
    <x v="50"/>
    <s v="ZELENÁ"/>
    <s v="Kmochova"/>
    <n v="9000"/>
    <s v="C"/>
    <x v="7"/>
  </r>
  <r>
    <s v="Komenského nám."/>
    <x v="51"/>
    <s v="ZELENÁ"/>
    <s v="Komenského nám."/>
    <n v="63000"/>
    <s v="C"/>
    <x v="7"/>
  </r>
  <r>
    <s v="Komenského náměstí"/>
    <x v="39"/>
    <s v="ZELENÁ"/>
    <s v="Komenského náměstí"/>
    <n v="9000"/>
    <s v="C"/>
    <x v="7"/>
  </r>
  <r>
    <s v="Krakovská"/>
    <x v="52"/>
    <s v="ZELENÁ"/>
    <s v="Krakovská"/>
    <n v="84000"/>
    <s v="C"/>
    <x v="7"/>
  </r>
  <r>
    <s v="Krátká"/>
    <x v="53"/>
    <s v="ZELENÁ"/>
    <s v="Krátká"/>
    <n v="12000"/>
    <s v="C"/>
    <x v="7"/>
  </r>
  <r>
    <s v="Kuzmínova"/>
    <x v="1"/>
    <s v="ZELENÁ"/>
    <s v="Kuzmínova"/>
    <n v="54000"/>
    <s v="C"/>
    <x v="7"/>
  </r>
  <r>
    <s v="Kyjevská"/>
    <x v="54"/>
    <s v="ZELENÁ"/>
    <s v="Kyjevská"/>
    <n v="6000"/>
    <s v="C"/>
    <x v="7"/>
  </r>
  <r>
    <m/>
    <x v="3"/>
    <m/>
    <m/>
    <m/>
    <m/>
    <x v="3"/>
  </r>
  <r>
    <s v="Ladova"/>
    <x v="55"/>
    <s v="ZELENÁ"/>
    <s v="Ladova"/>
    <n v="18000"/>
    <s v="C"/>
    <x v="7"/>
  </r>
  <r>
    <m/>
    <x v="3"/>
    <m/>
    <m/>
    <m/>
    <m/>
    <x v="3"/>
  </r>
  <r>
    <s v="Libušina"/>
    <x v="56"/>
    <s v="ZELENÁ"/>
    <s v="Libušina"/>
    <n v="15000"/>
    <s v="C"/>
    <x v="7"/>
  </r>
  <r>
    <s v="Lidická"/>
    <x v="6"/>
    <s v="MODRÁ"/>
    <s v="Lidická"/>
    <n v="36000"/>
    <s v="C"/>
    <x v="2"/>
  </r>
  <r>
    <s v="Lidové nám."/>
    <x v="28"/>
    <s v="ZELENÁ"/>
    <s v="Lidové nám."/>
    <n v="27000"/>
    <s v="C"/>
    <x v="7"/>
  </r>
  <r>
    <s v="Lobeč (SÍDL.)"/>
    <x v="57"/>
    <s v="ČERVENÁ"/>
    <s v="Lobeč (SÍDL.)"/>
    <n v="57000"/>
    <s v="C"/>
    <x v="6"/>
  </r>
  <r>
    <s v="Lutovítova"/>
    <x v="58"/>
    <s v="ZELENÁ"/>
    <s v="Lutovítova"/>
    <n v="90000"/>
    <s v="C"/>
    <x v="7"/>
  </r>
  <r>
    <s v="Luční"/>
    <x v="59"/>
    <s v="ORANŽOVÁ"/>
    <s v="Luční"/>
    <n v="15000"/>
    <s v="C"/>
    <x v="4"/>
  </r>
  <r>
    <m/>
    <x v="3"/>
    <m/>
    <m/>
    <m/>
    <m/>
    <x v="3"/>
  </r>
  <r>
    <s v="Makarenkova"/>
    <x v="60"/>
    <s v="ZELENÁ"/>
    <s v="Makarenkova"/>
    <n v="51000"/>
    <s v="C"/>
    <x v="8"/>
  </r>
  <r>
    <s v="Marie Majerové"/>
    <x v="61"/>
    <s v="ZELENÁ"/>
    <s v="Marie Majerové"/>
    <n v="21000"/>
    <s v="C"/>
    <x v="8"/>
  </r>
  <r>
    <s v="Masarykova"/>
    <x v="62"/>
    <s v="ZELENÁ"/>
    <s v="Masarykova"/>
    <n v="27000"/>
    <s v="C"/>
    <x v="8"/>
  </r>
  <r>
    <s v="Masnerova stezka"/>
    <x v="63"/>
    <s v="ZELENÁ"/>
    <s v="Masnerova stezka"/>
    <n v="81000"/>
    <s v="C"/>
    <x v="8"/>
  </r>
  <r>
    <s v="Maxima Gorkého"/>
    <x v="30"/>
    <s v="ZELENÁ"/>
    <s v="Maxima Gorkého"/>
    <n v="12000"/>
    <s v="C"/>
    <x v="8"/>
  </r>
  <r>
    <s v="Máchova"/>
    <x v="64"/>
    <s v="ZELENÁ"/>
    <s v="Máchova"/>
    <n v="24000"/>
    <s v="C"/>
    <x v="8"/>
  </r>
  <r>
    <s v="Mánesova"/>
    <x v="4"/>
    <s v="ZELENÁ"/>
    <s v="Mánesova"/>
    <n v="12000"/>
    <s v="C"/>
    <x v="8"/>
  </r>
  <r>
    <s v="Mezi Hřišti"/>
    <x v="65"/>
    <s v="ZELENÁ"/>
    <s v="Mezi Hřišti"/>
    <n v="12000"/>
    <s v="C"/>
    <x v="8"/>
  </r>
  <r>
    <s v="Mikovická"/>
    <x v="66"/>
    <s v="ZELENÁ"/>
    <s v="Mikovická"/>
    <n v="30000"/>
    <s v="C"/>
    <x v="8"/>
  </r>
  <r>
    <s v="Minická"/>
    <x v="36"/>
    <s v="ZELENÁ"/>
    <s v="Minická"/>
    <n v="63000"/>
    <s v="B"/>
    <x v="2"/>
  </r>
  <r>
    <s v="Mlýnská"/>
    <x v="67"/>
    <s v="ZELENÁ"/>
    <s v="Mlýnská"/>
    <n v="30000"/>
    <s v="C"/>
    <x v="8"/>
  </r>
  <r>
    <s v="most Masarykův"/>
    <x v="68"/>
    <s v="ZELENÁ"/>
    <s v="most Masarykův"/>
    <n v="18000"/>
    <s v="A"/>
    <x v="2"/>
  </r>
  <r>
    <s v="Mostní - PARK + PĚŠÍ MOST"/>
    <x v="69"/>
    <s v="ZELENÁ"/>
    <s v="Mostní - PARK + PĚŠÍ MOST"/>
    <n v="96000"/>
    <s v="C"/>
    <x v="8"/>
  </r>
  <r>
    <s v="Mostní"/>
    <x v="70"/>
    <s v="ZELENÁ"/>
    <s v="Mostní"/>
    <n v="0"/>
    <s v="A"/>
    <x v="2"/>
  </r>
  <r>
    <m/>
    <x v="3"/>
    <m/>
    <m/>
    <m/>
    <m/>
    <x v="3"/>
  </r>
  <r>
    <s v="Na Baště"/>
    <x v="71"/>
    <s v="ZELENÁ"/>
    <s v="Na Baště"/>
    <n v="75000"/>
    <s v="C"/>
    <x v="8"/>
  </r>
  <r>
    <s v="Na Cikánce (nebylo v seznamu ulic)"/>
    <x v="72"/>
    <s v="ZELENÁ"/>
    <s v="Na Cikánce (nebylo v seznamu ulic)"/>
    <n v="9000"/>
    <s v="C"/>
    <x v="8"/>
  </r>
  <r>
    <s v="Na Horkách"/>
    <x v="72"/>
    <s v="ZELENÁ"/>
    <s v="Na Horkách"/>
    <n v="9000"/>
    <s v="C"/>
    <x v="8"/>
  </r>
  <r>
    <s v="Na Hrádku"/>
    <x v="54"/>
    <s v="ZELENÁ"/>
    <s v="Na Hrádku"/>
    <n v="6000"/>
    <s v="C"/>
    <x v="8"/>
  </r>
  <r>
    <s v="Na Hrázi"/>
    <x v="73"/>
    <s v="ZELENÁ"/>
    <s v="Na Hrázi"/>
    <n v="6000"/>
    <s v="A"/>
    <x v="2"/>
  </r>
  <r>
    <s v="Na Husarce"/>
    <x v="74"/>
    <s v="ZELENÁ"/>
    <s v="Na Husarce"/>
    <n v="21000"/>
    <s v="C"/>
    <x v="8"/>
  </r>
  <r>
    <s v="Na Jáně"/>
    <x v="7"/>
    <s v="ZELENÁ"/>
    <s v="Na Jáně"/>
    <n v="12000"/>
    <s v="C"/>
    <x v="8"/>
  </r>
  <r>
    <s v="Na Minickém Kopci"/>
    <x v="75"/>
    <s v="ČERVENÁ"/>
    <s v="Na Minickém Kopci"/>
    <n v="0"/>
    <s v="C"/>
    <x v="6"/>
  </r>
  <r>
    <s v="Na Poláčku"/>
    <x v="4"/>
    <s v="ZELENÁ"/>
    <s v="Na Poláčku"/>
    <n v="12000"/>
    <s v="C"/>
    <x v="8"/>
  </r>
  <r>
    <s v="Na Rybníkách"/>
    <x v="76"/>
    <s v="ZELENÁ"/>
    <s v="Na Rybníkách"/>
    <n v="60000"/>
    <s v="C"/>
    <x v="8"/>
  </r>
  <r>
    <s v="Na Skalách (nebylo v seznamu ulic)"/>
    <x v="6"/>
    <s v="MODRÁ"/>
    <s v="Na Skalách (nebylo v seznamu ulic)"/>
    <n v="33000"/>
    <s v="C"/>
    <x v="2"/>
  </r>
  <r>
    <s v="Na Staré mlýnské cestě"/>
    <x v="77"/>
    <s v="ZELENÁ"/>
    <s v="Na Staré mlýnské cestě"/>
    <n v="24000"/>
    <s v="C"/>
    <x v="8"/>
  </r>
  <r>
    <s v="Na Staré mlýnské cestě - PARK"/>
    <x v="78"/>
    <s v="ORANŽOVÁ"/>
    <s v="Na Staré mlýnské cestě - PARK"/>
    <n v="60000"/>
    <s v="C"/>
    <x v="4"/>
  </r>
  <r>
    <s v="Na Turské louce"/>
    <x v="79"/>
    <s v="ZELENÁ"/>
    <s v="Na Turské louce"/>
    <n v="18000"/>
    <s v="C"/>
    <x v="8"/>
  </r>
  <r>
    <s v="Na Velvarské silnici"/>
    <x v="80"/>
    <s v="ORANŽOVÁ"/>
    <s v="Na Velvarské silnici"/>
    <n v="48000"/>
    <s v="A"/>
    <x v="4"/>
  </r>
  <r>
    <s v="Na Vršku"/>
    <x v="81"/>
    <s v="ORANŽOVÁ"/>
    <s v="Na Vršku"/>
    <n v="45000"/>
    <s v="C"/>
    <x v="4"/>
  </r>
  <r>
    <s v="Na Vyhlídce"/>
    <x v="39"/>
    <s v="ZELENÁ"/>
    <s v="Na Vyhlídce"/>
    <n v="9000"/>
    <s v="C"/>
    <x v="8"/>
  </r>
  <r>
    <s v="Na Záruce"/>
    <x v="82"/>
    <s v="ZELENÁ"/>
    <s v="Na Záruce"/>
    <n v="18000"/>
    <s v="C"/>
    <x v="8"/>
  </r>
  <r>
    <s v="Na Šachtě"/>
    <x v="8"/>
    <s v="ZELENÁ"/>
    <s v="Na Šachtě"/>
    <n v="15000"/>
    <s v="C"/>
    <x v="8"/>
  </r>
  <r>
    <s v="Na Žebrech"/>
    <x v="6"/>
    <s v="MODRÁ"/>
    <s v="Na Žebrech"/>
    <n v="9000"/>
    <s v="C"/>
    <x v="2"/>
  </r>
  <r>
    <s v="Nad Lobčí"/>
    <x v="6"/>
    <s v="MODRÁ"/>
    <s v="Nad Lobčí"/>
    <n v="60000"/>
    <s v="C"/>
    <x v="1"/>
  </r>
  <r>
    <s v="Nad Rybníkem"/>
    <x v="83"/>
    <s v="ZELENÁ"/>
    <s v="Nad Rybníkem"/>
    <n v="33000"/>
    <s v="C"/>
    <x v="9"/>
  </r>
  <r>
    <s v="Nad Skalou"/>
    <x v="84"/>
    <s v="ZELENÁ"/>
    <s v="Nad Skalou"/>
    <n v="9000"/>
    <s v="C"/>
    <x v="9"/>
  </r>
  <r>
    <s v="Nad Vsí"/>
    <x v="7"/>
    <s v="ZELENÁ"/>
    <s v="Nad Vsí"/>
    <n v="12000"/>
    <s v="C"/>
    <x v="9"/>
  </r>
  <r>
    <s v="Nad Vodou (nebylo v seznamu ulic)"/>
    <x v="6"/>
    <s v="MODRÁ"/>
    <s v="Nad Vodou (nebylo v seznamu ulic)"/>
    <n v="12000"/>
    <s v="C"/>
    <x v="1"/>
  </r>
  <r>
    <s v="Nad Zámkem"/>
    <x v="85"/>
    <s v="ZELENÁ"/>
    <s v="Nad Zámkem"/>
    <n v="39000"/>
    <s v="C"/>
    <x v="9"/>
  </r>
  <r>
    <s v="nábřeží J. Rysa"/>
    <x v="86"/>
    <s v="ZELENÁ"/>
    <s v="nábřeží J. Rysa"/>
    <n v="75000"/>
    <s v="C"/>
    <x v="9"/>
  </r>
  <r>
    <s v="Nádražní"/>
    <x v="87"/>
    <s v="ČERVENÁ"/>
    <s v="Nádražní"/>
    <n v="60000"/>
    <s v="B"/>
    <x v="6"/>
  </r>
  <r>
    <s v="nám. J. Seiferta"/>
    <x v="88"/>
    <s v="ZELENÁ"/>
    <s v="nám. J. Seiferta"/>
    <n v="3000"/>
    <s v="C"/>
    <x v="9"/>
  </r>
  <r>
    <s v="nám. Mládežníků"/>
    <x v="82"/>
    <s v="ZELENÁ"/>
    <s v="nám. Mládežníků"/>
    <n v="18000"/>
    <s v="C"/>
    <x v="9"/>
  </r>
  <r>
    <s v="Náměstí G. Karse"/>
    <x v="6"/>
    <s v="MODRÁ"/>
    <s v="Náměstí G. Karse"/>
    <n v="3000"/>
    <s v="C"/>
    <x v="1"/>
  </r>
  <r>
    <s v="Neklanova"/>
    <x v="6"/>
    <s v="MODRÁ"/>
    <s v="Neklanova"/>
    <n v="24000"/>
    <s v="C"/>
    <x v="1"/>
  </r>
  <r>
    <s v="Nerudova"/>
    <x v="89"/>
    <s v="ZELENÁ"/>
    <s v="Nerudova"/>
    <n v="15000"/>
    <s v="C"/>
    <x v="9"/>
  </r>
  <r>
    <s v="Nová"/>
    <x v="4"/>
    <s v="ZELENÁ"/>
    <s v="Nová"/>
    <n v="12000"/>
    <s v="C"/>
    <x v="9"/>
  </r>
  <r>
    <s v="Nový Dvůr"/>
    <x v="6"/>
    <s v="MODRÁ"/>
    <s v="Nový Dvůr"/>
    <n v="6000"/>
    <s v="C"/>
    <x v="1"/>
  </r>
  <r>
    <m/>
    <x v="3"/>
    <m/>
    <m/>
    <m/>
    <m/>
    <x v="3"/>
  </r>
  <r>
    <m/>
    <x v="3"/>
    <m/>
    <m/>
    <m/>
    <m/>
    <x v="3"/>
  </r>
  <r>
    <s v="Okrajová"/>
    <x v="39"/>
    <s v="ZELENÁ"/>
    <s v="Okrajová"/>
    <n v="9000"/>
    <s v="C"/>
    <x v="9"/>
  </r>
  <r>
    <s v="Okružní (nebylo v SEZNAMU ULIC)"/>
    <x v="90"/>
    <s v="ZELENÁ"/>
    <s v="Okružní (nebylo v SEZNAMU ULIC)"/>
    <n v="36000"/>
    <s v="C"/>
    <x v="9"/>
  </r>
  <r>
    <m/>
    <x v="3"/>
    <m/>
    <m/>
    <m/>
    <m/>
    <x v="3"/>
  </r>
  <r>
    <m/>
    <x v="3"/>
    <m/>
    <m/>
    <m/>
    <m/>
    <x v="3"/>
  </r>
  <r>
    <s v="P. Bezruče"/>
    <x v="18"/>
    <s v="ZELENÁ"/>
    <s v="P. Bezruče"/>
    <n v="12000"/>
    <s v="C"/>
    <x v="9"/>
  </r>
  <r>
    <s v="Palackého"/>
    <x v="6"/>
    <s v="MODRÁ"/>
    <s v="Palackého"/>
    <n v="15000"/>
    <s v="C"/>
    <x v="5"/>
  </r>
  <r>
    <s v="Palackého nám."/>
    <x v="6"/>
    <s v="MODRÁ"/>
    <s v="Palackého nám."/>
    <n v="102000"/>
    <s v="C"/>
    <x v="5"/>
  </r>
  <r>
    <s v="Písečná"/>
    <x v="6"/>
    <s v="MODRÁ"/>
    <s v="Písečná"/>
    <n v="27000"/>
    <s v="C"/>
    <x v="5"/>
  </r>
  <r>
    <s v="Pod Hájem"/>
    <x v="72"/>
    <s v="ZELENÁ"/>
    <s v="Pod Hájem"/>
    <n v="9000"/>
    <s v="C"/>
    <x v="9"/>
  </r>
  <r>
    <s v="Pod Hradištěm"/>
    <x v="91"/>
    <s v="ZELENÁ"/>
    <s v="Pod Hradištěm"/>
    <n v="75000"/>
    <s v="C"/>
    <x v="9"/>
  </r>
  <r>
    <s v="Pod Lipami"/>
    <x v="92"/>
    <s v="ZELENÁ"/>
    <s v="Pod Lipami"/>
    <n v="12000"/>
    <s v="C"/>
    <x v="9"/>
  </r>
  <r>
    <s v="Pod Macalákem"/>
    <x v="93"/>
    <s v="ČERVENÁ"/>
    <s v="Pod Macalákem"/>
    <n v="0"/>
    <s v="C"/>
    <x v="6"/>
  </r>
  <r>
    <s v="Pod Skalkou"/>
    <x v="4"/>
    <s v="ZELENÁ"/>
    <s v="Pod Skalkou"/>
    <n v="12000"/>
    <s v="C"/>
    <x v="9"/>
  </r>
  <r>
    <s v="Pod Studánkou (Zeměchy)"/>
    <x v="7"/>
    <s v="ZELENÁ"/>
    <s v="Pod Studánkou (Zeměchy)"/>
    <n v="12000"/>
    <s v="C"/>
    <x v="9"/>
  </r>
  <r>
    <s v="Pod Svahem"/>
    <x v="94"/>
    <s v="ZELENÁ"/>
    <s v="Pod Svahem"/>
    <n v="39000"/>
    <s v="C"/>
    <x v="9"/>
  </r>
  <r>
    <s v="Pod Špičákem"/>
    <x v="95"/>
    <s v="ZELENÁ"/>
    <s v="Pod Špičákem"/>
    <n v="18000"/>
    <s v="C"/>
    <x v="9"/>
  </r>
  <r>
    <s v="Podřipská"/>
    <x v="96"/>
    <s v="ZELENÁ"/>
    <s v="Podřipská"/>
    <n v="36000"/>
    <s v="B"/>
    <x v="2"/>
  </r>
  <r>
    <s v="Poděbradova"/>
    <x v="97"/>
    <s v="ORANŽOVÁ"/>
    <s v="Poděbradova"/>
    <n v="39000"/>
    <s v="B"/>
    <x v="4"/>
  </r>
  <r>
    <m/>
    <x v="3"/>
    <m/>
    <m/>
    <m/>
    <m/>
    <x v="3"/>
  </r>
  <r>
    <s v="Pražská"/>
    <x v="98"/>
    <s v="ORANŽOVÁ"/>
    <s v="Pražská"/>
    <n v="123000"/>
    <s v="A"/>
    <x v="4"/>
  </r>
  <r>
    <s v="Prokopova"/>
    <x v="99"/>
    <s v="ČERVENÁ"/>
    <s v="Prokopova"/>
    <n v="0"/>
    <s v="C"/>
    <x v="6"/>
  </r>
  <r>
    <s v="Purkyňovo nám."/>
    <x v="100"/>
    <s v="ČERVENÁ"/>
    <s v="Purkyňovo nám."/>
    <n v="45000"/>
    <s v="C"/>
    <x v="6"/>
  </r>
  <r>
    <s v="Příčná"/>
    <x v="89"/>
    <s v="ZELENÁ"/>
    <s v="Příčná"/>
    <n v="15000"/>
    <s v="C"/>
    <x v="9"/>
  </r>
  <r>
    <s v="Předmostí"/>
    <x v="101"/>
    <s v="ZELENÁ"/>
    <s v="Předmostí"/>
    <n v="15000"/>
    <s v="C"/>
    <x v="9"/>
  </r>
  <r>
    <s v="Přemyslova"/>
    <x v="102"/>
    <s v="ZELENÁ"/>
    <s v="Přemyslova"/>
    <n v="186000"/>
    <s v="A"/>
    <x v="2"/>
  </r>
  <r>
    <m/>
    <x v="3"/>
    <m/>
    <m/>
    <m/>
    <m/>
    <x v="3"/>
  </r>
  <r>
    <s v="Raisova"/>
    <x v="4"/>
    <s v="ZELENÁ"/>
    <s v="Raisova"/>
    <n v="12000"/>
    <s v="C"/>
    <x v="9"/>
  </r>
  <r>
    <s v="Rákosová"/>
    <x v="103"/>
    <s v="ZELENÁ"/>
    <s v="Rákosová"/>
    <n v="45000"/>
    <s v="C"/>
    <x v="9"/>
  </r>
  <r>
    <s v="Revoluční"/>
    <x v="6"/>
    <s v="MODRÁ"/>
    <s v="Revoluční"/>
    <n v="66000"/>
    <s v="C"/>
    <x v="5"/>
  </r>
  <r>
    <s v="Riegrova (nebylo v seznamu ulic)"/>
    <x v="1"/>
    <s v="ZELENÁ"/>
    <s v="Riegrova (nebylo v seznamu ulic)"/>
    <n v="27000"/>
    <s v="C"/>
    <x v="9"/>
  </r>
  <r>
    <s v="Rubešova"/>
    <x v="54"/>
    <s v="ZELENÁ"/>
    <s v="Rubešova"/>
    <n v="6000"/>
    <s v="C"/>
    <x v="9"/>
  </r>
  <r>
    <s v="Rybova"/>
    <x v="104"/>
    <s v="ZELENÁ"/>
    <s v="Rybova"/>
    <n v="33000"/>
    <s v="C"/>
    <x v="9"/>
  </r>
  <r>
    <m/>
    <x v="3"/>
    <m/>
    <m/>
    <m/>
    <m/>
    <x v="3"/>
  </r>
  <r>
    <s v="S. K. Neumanna"/>
    <x v="105"/>
    <s v="ORANŽOVÁ"/>
    <s v="S. K. Neumanna"/>
    <n v="27000"/>
    <s v="A"/>
    <x v="4"/>
  </r>
  <r>
    <m/>
    <x v="3"/>
    <m/>
    <m/>
    <m/>
    <m/>
    <x v="3"/>
  </r>
  <r>
    <s v="sídl. Hůrka"/>
    <x v="106"/>
    <s v="ORANŽOVÁ"/>
    <s v="sídl. Hůrka"/>
    <n v="150000"/>
    <s v="C"/>
    <x v="0"/>
  </r>
  <r>
    <s v="sídl. U Cukrovaru"/>
    <x v="107"/>
    <s v="ORANŽOVÁ"/>
    <s v="sídl. U Cukrovaru"/>
    <n v="243000"/>
    <s v="C"/>
    <x v="0"/>
  </r>
  <r>
    <s v="sídl. V Zátiší"/>
    <x v="108"/>
    <s v="ORANŽOVÁ"/>
    <s v="sídl. V Zátiší"/>
    <n v="87000"/>
    <s v="B"/>
    <x v="0"/>
  </r>
  <r>
    <s v="sídl. V Zátiší - GARÁŽE"/>
    <x v="1"/>
    <s v="ZELENÁ"/>
    <s v="sídl. V Zátiší - GARÁŽE"/>
    <n v="27000"/>
    <s v="C"/>
    <x v="10"/>
  </r>
  <r>
    <s v="Seifertova + DŮM ZDRAVÍ"/>
    <x v="109"/>
    <s v="ORANŽOVÁ"/>
    <s v="Seifertova + DŮM ZDRAVÍ"/>
    <n v="18000"/>
    <s v="C"/>
    <x v="0"/>
  </r>
  <r>
    <s v="Sladkovského"/>
    <x v="74"/>
    <s v="ZELENÁ"/>
    <s v="Sladkovského"/>
    <n v="24000"/>
    <s v="C"/>
    <x v="10"/>
  </r>
  <r>
    <s v="Sládkova"/>
    <x v="110"/>
    <s v="ZELENÁ"/>
    <s v="Sládkova"/>
    <n v="36000"/>
    <s v="C"/>
    <x v="10"/>
  </r>
  <r>
    <s v="Slunná"/>
    <x v="111"/>
    <s v="ZELENÁ"/>
    <s v="Slunná"/>
    <n v="27000"/>
    <s v="C"/>
    <x v="10"/>
  </r>
  <r>
    <s v="Smetanova"/>
    <x v="54"/>
    <s v="ZELENÁ"/>
    <s v="Smetanova"/>
    <n v="6000"/>
    <s v="C"/>
    <x v="10"/>
  </r>
  <r>
    <s v="Sokolská"/>
    <x v="112"/>
    <s v="ZELENÁ"/>
    <s v="Sokolská"/>
    <n v="9000"/>
    <s v="C"/>
    <x v="10"/>
  </r>
  <r>
    <s v="Souběžná"/>
    <x v="6"/>
    <s v="MODRÁ"/>
    <s v="Souběžná"/>
    <n v="12000"/>
    <s v="C"/>
    <x v="5"/>
  </r>
  <r>
    <m/>
    <x v="3"/>
    <m/>
    <m/>
    <m/>
    <m/>
    <x v="3"/>
  </r>
  <r>
    <s v="Spojovací (nebylo v seznamu ulic)"/>
    <x v="113"/>
    <s v="ZELENÁ"/>
    <s v="Spojovací (nebylo v seznamu ulic)"/>
    <n v="12000"/>
    <s v="C"/>
    <x v="10"/>
  </r>
  <r>
    <m/>
    <x v="3"/>
    <m/>
    <m/>
    <m/>
    <m/>
    <x v="3"/>
  </r>
  <r>
    <s v="Tomáškova"/>
    <x v="4"/>
    <s v="ZELENÁ"/>
    <s v="Tomáškova"/>
    <n v="12000"/>
    <s v="C"/>
    <x v="10"/>
  </r>
  <r>
    <s v="Tomkova"/>
    <x v="114"/>
    <s v="ZELENÁ"/>
    <s v="Tomkova"/>
    <n v="21000"/>
    <s v="C"/>
    <x v="10"/>
  </r>
  <r>
    <s v="Trojanova"/>
    <x v="115"/>
    <s v="ORANŽOVÁ"/>
    <s v="Trojanova"/>
    <n v="21000"/>
    <s v="C"/>
    <x v="0"/>
  </r>
  <r>
    <s v="Tylova"/>
    <x v="116"/>
    <s v="ZELENÁ"/>
    <s v="Tylova"/>
    <n v="36000"/>
    <s v="C"/>
    <x v="10"/>
  </r>
  <r>
    <s v="Tyršova"/>
    <x v="117"/>
    <s v="ORANŽOVÁ"/>
    <s v="Tyršova"/>
    <n v="30000"/>
    <s v="C"/>
    <x v="0"/>
  </r>
  <r>
    <s v="třída Legií"/>
    <x v="6"/>
    <s v="MODRÁ"/>
    <s v="třída Legií"/>
    <n v="39000"/>
    <s v="C"/>
    <x v="5"/>
  </r>
  <r>
    <s v="Třebízského"/>
    <x v="118"/>
    <s v="ZELENÁ"/>
    <s v="Třebízského"/>
    <n v="81000"/>
    <s v="B"/>
    <x v="1"/>
  </r>
  <r>
    <m/>
    <x v="3"/>
    <m/>
    <m/>
    <m/>
    <m/>
    <x v="3"/>
  </r>
  <r>
    <s v="U Cukrovaru"/>
    <x v="119"/>
    <s v="ZELENÁ"/>
    <s v="U Cukrovaru"/>
    <n v="72000"/>
    <s v="C"/>
    <x v="10"/>
  </r>
  <r>
    <s v="U Dýhárny"/>
    <x v="120"/>
    <s v="ČERVENÁ"/>
    <s v="U Dýhárny"/>
    <n v="24000"/>
    <s v="B"/>
    <x v="4"/>
  </r>
  <r>
    <s v="U Háje"/>
    <x v="121"/>
    <s v="ČERVENÁ"/>
    <s v="U Háje"/>
    <n v="0"/>
    <s v="C"/>
    <x v="4"/>
  </r>
  <r>
    <s v="U Hřbitova"/>
    <x v="122"/>
    <s v="ZELENÁ"/>
    <s v="U Hřbitova"/>
    <n v="51000"/>
    <s v="B"/>
    <x v="1"/>
  </r>
  <r>
    <s v="U Jeslí"/>
    <x v="49"/>
    <s v="ZELENÁ"/>
    <s v="U Jeslí"/>
    <n v="21000"/>
    <s v="C"/>
    <x v="10"/>
  </r>
  <r>
    <s v="U Kovárny"/>
    <x v="123"/>
    <s v="ZELENÁ"/>
    <s v="U Kovárny"/>
    <n v="3000"/>
    <s v="C"/>
    <x v="10"/>
  </r>
  <r>
    <s v="U Křížku"/>
    <x v="124"/>
    <s v="ORANŽOVÁ"/>
    <s v="U Křížku"/>
    <n v="54000"/>
    <s v="C"/>
    <x v="0"/>
  </r>
  <r>
    <s v="U Parku"/>
    <x v="4"/>
    <s v="ZELENÁ"/>
    <s v="U Parku"/>
    <n v="81000"/>
    <s v="C"/>
    <x v="10"/>
  </r>
  <r>
    <s v="U Sociálního domu"/>
    <x v="125"/>
    <s v="ZELENÁ"/>
    <s v="U Sociálního domu"/>
    <n v="18000"/>
    <s v="C"/>
    <x v="10"/>
  </r>
  <r>
    <s v="U Stadionu"/>
    <x v="4"/>
    <s v="ZELENÁ"/>
    <s v="U Stadionu"/>
    <n v="12000"/>
    <s v="C"/>
    <x v="10"/>
  </r>
  <r>
    <s v="U Studánky"/>
    <x v="126"/>
    <s v="ZELENÁ"/>
    <s v="U Studánky"/>
    <n v="27000"/>
    <s v="C"/>
    <x v="10"/>
  </r>
  <r>
    <s v="U Transformátoru"/>
    <x v="127"/>
    <s v="ZELENÁ"/>
    <s v="U Transformátoru"/>
    <n v="99000"/>
    <s v="C"/>
    <x v="10"/>
  </r>
  <r>
    <s v="U Vodárny"/>
    <x v="6"/>
    <s v="MODRÁ"/>
    <s v="U Vodárny"/>
    <n v="15000"/>
    <s v="C"/>
    <x v="5"/>
  </r>
  <r>
    <m/>
    <x v="3"/>
    <m/>
    <m/>
    <m/>
    <m/>
    <x v="3"/>
  </r>
  <r>
    <s v="V Hliništi"/>
    <x v="128"/>
    <s v="ZELENÁ"/>
    <s v="V Hliništi"/>
    <n v="9000"/>
    <s v="C"/>
    <x v="10"/>
  </r>
  <r>
    <s v="V Kopci"/>
    <x v="6"/>
    <s v="MODRÁ"/>
    <s v="V Kopci"/>
    <n v="9000"/>
    <s v="C"/>
    <x v="7"/>
  </r>
  <r>
    <s v="V Luhu"/>
    <x v="129"/>
    <s v="ZELENÁ"/>
    <s v="V Luhu"/>
    <n v="69000"/>
    <s v="C"/>
    <x v="10"/>
  </r>
  <r>
    <s v="V Olších"/>
    <x v="130"/>
    <s v="ZELENÁ"/>
    <s v="V Olších"/>
    <n v="57000"/>
    <s v="C"/>
    <x v="10"/>
  </r>
  <r>
    <s v="V Pískovně"/>
    <x v="131"/>
    <s v="ČERVENÁ"/>
    <s v="V Pískovně"/>
    <n v="12000"/>
    <s v="B"/>
    <x v="4"/>
  </r>
  <r>
    <s v="V Rokli"/>
    <x v="132"/>
    <s v="ZELENÁ"/>
    <s v="V Rokli"/>
    <n v="15000"/>
    <s v="C"/>
    <x v="10"/>
  </r>
  <r>
    <s v="V Rokli (ZEMĚCHY)"/>
    <x v="133"/>
    <s v="ZELENÁ"/>
    <s v="V Rokli (ZEMĚCHY)"/>
    <n v="12000"/>
    <s v="C"/>
    <x v="10"/>
  </r>
  <r>
    <s v="V Růžovém údolí"/>
    <x v="6"/>
    <s v="MODRÁ"/>
    <s v="V Růžovém údolí"/>
    <n v="105000"/>
    <s v="A"/>
    <x v="6"/>
  </r>
  <r>
    <s v="V Sadech"/>
    <x v="82"/>
    <s v="ZELENÁ"/>
    <s v="V Sadech"/>
    <n v="18000"/>
    <s v="C"/>
    <x v="11"/>
  </r>
  <r>
    <s v="V Uličce"/>
    <x v="7"/>
    <s v="ZELENÁ"/>
    <s v="V Uličce"/>
    <n v="21000"/>
    <s v="C"/>
    <x v="11"/>
  </r>
  <r>
    <s v="V Zahradě"/>
    <x v="134"/>
    <s v="ČERVENÁ"/>
    <s v="V Zahradě"/>
    <n v="39000"/>
    <s v="C"/>
    <x v="4"/>
  </r>
  <r>
    <s v="V Zahradách"/>
    <x v="4"/>
    <s v="ZELENÁ"/>
    <s v="V Zahradách"/>
    <n v="12000"/>
    <s v="C"/>
    <x v="11"/>
  </r>
  <r>
    <s v="V Zahrádkách"/>
    <x v="8"/>
    <s v="ZELENÁ"/>
    <s v="V Zahrádkách"/>
    <n v="15000"/>
    <s v="C"/>
    <x v="11"/>
  </r>
  <r>
    <s v="V Zátiší"/>
    <x v="135"/>
    <s v="ČERVENÁ"/>
    <s v="V Zátiší"/>
    <n v="24000"/>
    <s v="C"/>
    <x v="4"/>
  </r>
  <r>
    <s v="V. Jirsíka"/>
    <x v="4"/>
    <s v="ZELENÁ"/>
    <s v="V. Jirsíka"/>
    <n v="12000"/>
    <s v="C"/>
    <x v="11"/>
  </r>
  <r>
    <s v="Vaníčkova"/>
    <x v="136"/>
    <s v="MODRÁ"/>
    <s v="Vaníčkova"/>
    <n v="36000"/>
    <s v="C"/>
    <x v="7"/>
  </r>
  <r>
    <s v="Varšavská"/>
    <x v="54"/>
    <s v="ZELENÁ"/>
    <s v="Varšavská"/>
    <n v="6000"/>
    <s v="C"/>
    <x v="11"/>
  </r>
  <r>
    <s v="Ve Starém Lobečku"/>
    <x v="137"/>
    <s v="ZELENÁ"/>
    <s v="Ve Starém Lobečku"/>
    <n v="27000"/>
    <s v="C"/>
    <x v="11"/>
  </r>
  <r>
    <m/>
    <x v="3"/>
    <m/>
    <m/>
    <m/>
    <m/>
    <x v="3"/>
  </r>
  <r>
    <s v="Velvarská"/>
    <x v="138"/>
    <s v="ČERVENÁ"/>
    <s v="Velvarská"/>
    <n v="0"/>
    <s v="C"/>
    <x v="4"/>
  </r>
  <r>
    <m/>
    <x v="3"/>
    <m/>
    <m/>
    <m/>
    <m/>
    <x v="3"/>
  </r>
  <r>
    <s v="Vltavská"/>
    <x v="139"/>
    <s v="ZELENÁ"/>
    <s v="Vltavská"/>
    <n v="57000"/>
    <s v="C"/>
    <x v="11"/>
  </r>
  <r>
    <s v="Vodárenská"/>
    <x v="140"/>
    <s v="ORANŽOVÁ"/>
    <s v="Vodárenská"/>
    <n v="60000"/>
    <s v="C"/>
    <x v="0"/>
  </r>
  <r>
    <s v="Vojenova"/>
    <x v="141"/>
    <s v="ORANŽOVÁ"/>
    <s v="Vojenova"/>
    <n v="9000"/>
    <s v="C"/>
    <x v="0"/>
  </r>
  <r>
    <s v="Vrchlického"/>
    <x v="33"/>
    <s v="ZELENÁ"/>
    <s v="Vrchlického"/>
    <n v="12000"/>
    <s v="C"/>
    <x v="11"/>
  </r>
  <r>
    <s v="Větrná"/>
    <x v="41"/>
    <s v="ČERVENÁ"/>
    <s v="Větrná"/>
    <n v="0"/>
    <s v="C"/>
    <x v="4"/>
  </r>
  <r>
    <m/>
    <x v="3"/>
    <m/>
    <m/>
    <m/>
    <m/>
    <x v="3"/>
  </r>
  <r>
    <s v="Za Humny"/>
    <x v="6"/>
    <s v="MODRÁ"/>
    <s v="Za Humny"/>
    <n v="27000"/>
    <s v="C"/>
    <x v="7"/>
  </r>
  <r>
    <s v="Za Školou"/>
    <x v="89"/>
    <s v="ZELENÁ"/>
    <s v="Za Školou"/>
    <n v="15000"/>
    <s v="C"/>
    <x v="11"/>
  </r>
  <r>
    <s v="Zborovská"/>
    <x v="4"/>
    <s v="ZELENÁ"/>
    <s v="Zborovská"/>
    <n v="12000"/>
    <s v="C"/>
    <x v="11"/>
  </r>
  <r>
    <m/>
    <x v="3"/>
    <m/>
    <m/>
    <m/>
    <m/>
    <x v="3"/>
  </r>
  <r>
    <s v="Šafaříkova"/>
    <x v="142"/>
    <s v="ZELENÁ"/>
    <s v="Šafaříkova"/>
    <n v="24000"/>
    <s v="C"/>
    <x v="11"/>
  </r>
  <r>
    <s v="Školní"/>
    <x v="143"/>
    <s v="ZELENÁ"/>
    <s v="Školní"/>
    <n v="21000"/>
    <s v="B"/>
    <x v="1"/>
  </r>
  <r>
    <s v="Školská"/>
    <x v="6"/>
    <s v="MODRÁ"/>
    <s v="Školská"/>
    <n v="27000"/>
    <s v="C"/>
    <x v="7"/>
  </r>
  <r>
    <s v="Šmeralova"/>
    <x v="144"/>
    <s v="ZELENÁ"/>
    <s v="Šmeralova"/>
    <n v="15000"/>
    <s v="C"/>
    <x v="11"/>
  </r>
  <r>
    <s v="Šrámkova"/>
    <x v="145"/>
    <s v="ZELENÁ"/>
    <s v="Šrámkova"/>
    <n v="24000"/>
    <s v="C"/>
    <x v="11"/>
  </r>
  <r>
    <s v="Štefánikova"/>
    <x v="146"/>
    <s v="ZELENÁ"/>
    <s v="Štefánikova"/>
    <n v="51000"/>
    <s v="C"/>
    <x v="11"/>
  </r>
  <r>
    <m/>
    <x v="3"/>
    <m/>
    <m/>
    <m/>
    <m/>
    <x v="3"/>
  </r>
  <r>
    <s v="Žižkova"/>
    <x v="147"/>
    <s v="ZELENÁ"/>
    <s v="Žižkova"/>
    <n v="21000"/>
    <s v="C"/>
    <x v="11"/>
  </r>
  <r>
    <m/>
    <x v="3"/>
    <m/>
    <m/>
    <m/>
    <m/>
    <x v="3"/>
  </r>
  <r>
    <s v="Čechova"/>
    <x v="148"/>
    <s v="ZELENÁ"/>
    <s v="Čechova"/>
    <n v="90000"/>
    <s v="C"/>
    <x v="11"/>
  </r>
  <r>
    <s v="Česká"/>
    <x v="30"/>
    <s v="ZELENÁ"/>
    <s v="Česká"/>
    <n v="12000"/>
    <s v="C"/>
    <x v="1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7">
  <r>
    <s v="28. října"/>
    <n v="72000"/>
    <s v="A"/>
    <x v="0"/>
  </r>
  <r>
    <s v="29. října GARÁŽE"/>
    <n v="27000"/>
    <s v="C"/>
    <x v="1"/>
  </r>
  <r>
    <s v="9. května"/>
    <n v="36000"/>
    <s v="B"/>
    <x v="2"/>
  </r>
  <r>
    <m/>
    <m/>
    <m/>
    <x v="3"/>
  </r>
  <r>
    <s v="A. Slavíčka"/>
    <n v="12000"/>
    <s v="C"/>
    <x v="1"/>
  </r>
  <r>
    <s v="Alšova"/>
    <n v="39000"/>
    <s v="C"/>
    <x v="1"/>
  </r>
  <r>
    <s v="Alšova -SÍDL. V ZÁTIŠÍ"/>
    <n v="6000"/>
    <s v="C"/>
    <x v="1"/>
  </r>
  <r>
    <s v="Anglická"/>
    <n v="12000"/>
    <s v="C"/>
    <x v="1"/>
  </r>
  <r>
    <s v="Arbesova"/>
    <n v="15000"/>
    <s v="C"/>
    <x v="1"/>
  </r>
  <r>
    <m/>
    <m/>
    <m/>
    <x v="3"/>
  </r>
  <r>
    <s v="Bezejmenná"/>
    <n v="3000"/>
    <s v="C"/>
    <x v="1"/>
  </r>
  <r>
    <s v="Bořivojova"/>
    <n v="48000"/>
    <s v="C"/>
    <x v="1"/>
  </r>
  <r>
    <s v="Boženy Němcové"/>
    <n v="24000"/>
    <s v="C"/>
    <x v="1"/>
  </r>
  <r>
    <s v="Budečská stezka"/>
    <n v="69000"/>
    <s v="C"/>
    <x v="1"/>
  </r>
  <r>
    <m/>
    <m/>
    <m/>
    <x v="3"/>
  </r>
  <r>
    <s v="Cesta brigádníků"/>
    <n v="18000"/>
    <s v="C"/>
    <x v="1"/>
  </r>
  <r>
    <s v="Chelčického"/>
    <n v="24000"/>
    <s v="C"/>
    <x v="4"/>
  </r>
  <r>
    <s v="Chmelova"/>
    <n v="21000"/>
    <s v="C"/>
    <x v="1"/>
  </r>
  <r>
    <m/>
    <m/>
    <m/>
    <x v="3"/>
  </r>
  <r>
    <s v="Dobrovského"/>
    <n v="57000"/>
    <s v="B"/>
    <x v="2"/>
  </r>
  <r>
    <s v="Dr. E. Beneše"/>
    <n v="33000"/>
    <s v="C"/>
    <x v="1"/>
  </r>
  <r>
    <s v="Družstevní"/>
    <n v="12000"/>
    <s v="C"/>
    <x v="1"/>
  </r>
  <r>
    <s v="Dvořákova"/>
    <n v="6000"/>
    <s v="C"/>
    <x v="1"/>
  </r>
  <r>
    <m/>
    <m/>
    <m/>
    <x v="3"/>
  </r>
  <r>
    <s v="Dvořákovo nám."/>
    <n v="21000"/>
    <s v="C"/>
    <x v="1"/>
  </r>
  <r>
    <m/>
    <m/>
    <m/>
    <x v="3"/>
  </r>
  <r>
    <s v="Erbenova"/>
    <n v="24000"/>
    <s v="C"/>
    <x v="1"/>
  </r>
  <r>
    <m/>
    <m/>
    <m/>
    <x v="3"/>
  </r>
  <r>
    <s v="Fibichova"/>
    <n v="6000"/>
    <s v="C"/>
    <x v="2"/>
  </r>
  <r>
    <m/>
    <m/>
    <m/>
    <x v="3"/>
  </r>
  <r>
    <s v="Gagarinova + SÍDL."/>
    <n v="66000"/>
    <s v="C"/>
    <x v="1"/>
  </r>
  <r>
    <s v="Gen. Klapálka"/>
    <n v="102000"/>
    <s v=" A"/>
    <x v="0"/>
  </r>
  <r>
    <s v="Grégrova"/>
    <n v="3000"/>
    <s v="C"/>
    <x v="2"/>
  </r>
  <r>
    <m/>
    <m/>
    <m/>
    <x v="3"/>
  </r>
  <r>
    <s v="Hakenova"/>
    <n v="30000"/>
    <s v="C"/>
    <x v="1"/>
  </r>
  <r>
    <s v="Havlíčkova"/>
    <n v="33000"/>
    <s v="C"/>
    <x v="5"/>
  </r>
  <r>
    <s v="Hálkova"/>
    <n v="36000"/>
    <s v="B"/>
    <x v="4"/>
  </r>
  <r>
    <s v="Hennigsdorfská"/>
    <n v="33000"/>
    <s v="B"/>
    <x v="4"/>
  </r>
  <r>
    <s v="Horní"/>
    <n v="51000"/>
    <s v="C"/>
    <x v="5"/>
  </r>
  <r>
    <s v="Horymírova"/>
    <n v="24000"/>
    <s v="C"/>
    <x v="5"/>
  </r>
  <r>
    <s v="Hostivítova"/>
    <n v="90000"/>
    <s v="C"/>
    <x v="5"/>
  </r>
  <r>
    <s v="Husova"/>
    <n v="12000"/>
    <s v="C"/>
    <x v="5"/>
  </r>
  <r>
    <s v="Hybešova"/>
    <n v="69000"/>
    <s v="B"/>
    <x v="6"/>
  </r>
  <r>
    <s v="Hybešova VEDLEJŠÍ"/>
    <n v="12000"/>
    <s v="C"/>
    <x v="5"/>
  </r>
  <r>
    <m/>
    <m/>
    <m/>
    <x v="3"/>
  </r>
  <r>
    <s v="I. Olbrachta"/>
    <n v="36000"/>
    <s v="C"/>
    <x v="2"/>
  </r>
  <r>
    <m/>
    <m/>
    <m/>
    <x v="3"/>
  </r>
  <r>
    <s v="J.Holuba (CHYBÍ V SEZNAMU ULIC)"/>
    <n v="87000"/>
    <s v="C"/>
    <x v="5"/>
  </r>
  <r>
    <s v="J. Hory"/>
    <n v="24000"/>
    <s v="C"/>
    <x v="5"/>
  </r>
  <r>
    <s v="J. Wolkera"/>
    <n v="27000"/>
    <s v="C"/>
    <x v="5"/>
  </r>
  <r>
    <s v="Jana Palacha"/>
    <n v="69000"/>
    <s v="C"/>
    <x v="5"/>
  </r>
  <r>
    <s v="Jarníkovy schody"/>
    <n v="45000"/>
    <s v="C"/>
    <x v="2"/>
  </r>
  <r>
    <m/>
    <m/>
    <m/>
    <x v="3"/>
  </r>
  <r>
    <s v="Ježkova"/>
    <n v="18000"/>
    <s v="C"/>
    <x v="5"/>
  </r>
  <r>
    <s v="Jiráskova"/>
    <n v="18000"/>
    <s v="A"/>
    <x v="0"/>
  </r>
  <r>
    <s v="Jodlova"/>
    <n v="27000"/>
    <s v="C"/>
    <x v="5"/>
  </r>
  <r>
    <s v="Josefa Janury"/>
    <n v="3000"/>
    <s v="C"/>
    <x v="5"/>
  </r>
  <r>
    <s v="Josefa Spitze"/>
    <n v="12000"/>
    <s v="C"/>
    <x v="5"/>
  </r>
  <r>
    <s v="Jungmannova"/>
    <n v="9000"/>
    <s v="C"/>
    <x v="5"/>
  </r>
  <r>
    <m/>
    <m/>
    <m/>
    <x v="3"/>
  </r>
  <r>
    <s v="K Cikánce"/>
    <n v="24000"/>
    <s v="C"/>
    <x v="5"/>
  </r>
  <r>
    <s v="K Nové Silnici"/>
    <n v="0"/>
    <s v="C"/>
    <x v="6"/>
  </r>
  <r>
    <m/>
    <m/>
    <m/>
    <x v="3"/>
  </r>
  <r>
    <s v="K. Čapka"/>
    <n v="15000"/>
    <s v="C"/>
    <x v="5"/>
  </r>
  <r>
    <s v="Kaplířova"/>
    <n v="21000"/>
    <s v="C"/>
    <x v="5"/>
  </r>
  <r>
    <s v="Karolíny Světlé"/>
    <n v="12000"/>
    <s v="C"/>
    <x v="7"/>
  </r>
  <r>
    <s v="Karsova"/>
    <n v="27000"/>
    <s v="C"/>
    <x v="2"/>
  </r>
  <r>
    <s v="Ke Hřbitovu"/>
    <n v="15000"/>
    <s v="B"/>
    <x v="2"/>
  </r>
  <r>
    <s v="Ke Kocandě"/>
    <n v="51000"/>
    <s v="C"/>
    <x v="6"/>
  </r>
  <r>
    <s v="Ke Koupališti"/>
    <n v="54000"/>
    <s v="C"/>
    <x v="7"/>
  </r>
  <r>
    <s v="Ke Studánce"/>
    <n v="18000"/>
    <s v="C"/>
    <x v="7"/>
  </r>
  <r>
    <s v="Kladenská"/>
    <n v="42000"/>
    <s v="B"/>
    <x v="2"/>
  </r>
  <r>
    <s v="Klicperova"/>
    <n v="21000"/>
    <s v="C"/>
    <x v="7"/>
  </r>
  <r>
    <s v="Kmochova"/>
    <n v="9000"/>
    <s v="C"/>
    <x v="7"/>
  </r>
  <r>
    <s v="Komenského nám."/>
    <n v="63000"/>
    <s v="C"/>
    <x v="7"/>
  </r>
  <r>
    <s v="Komenského náměstí"/>
    <n v="9000"/>
    <s v="C"/>
    <x v="7"/>
  </r>
  <r>
    <s v="Krakovská"/>
    <n v="84000"/>
    <s v="C"/>
    <x v="7"/>
  </r>
  <r>
    <s v="Krátká"/>
    <n v="12000"/>
    <s v="C"/>
    <x v="7"/>
  </r>
  <r>
    <s v="Kuzmínova"/>
    <n v="54000"/>
    <s v="C"/>
    <x v="7"/>
  </r>
  <r>
    <s v="Kyjevská"/>
    <n v="6000"/>
    <s v="C"/>
    <x v="7"/>
  </r>
  <r>
    <m/>
    <m/>
    <m/>
    <x v="3"/>
  </r>
  <r>
    <s v="Ladova"/>
    <n v="18000"/>
    <s v="C"/>
    <x v="7"/>
  </r>
  <r>
    <m/>
    <m/>
    <m/>
    <x v="3"/>
  </r>
  <r>
    <s v="Libušina"/>
    <n v="15000"/>
    <s v="C"/>
    <x v="7"/>
  </r>
  <r>
    <s v="Lidická"/>
    <n v="36000"/>
    <s v="C"/>
    <x v="2"/>
  </r>
  <r>
    <s v="Lidové nám."/>
    <n v="27000"/>
    <s v="C"/>
    <x v="7"/>
  </r>
  <r>
    <s v="Lobeč (SÍDL.)"/>
    <n v="57000"/>
    <s v="C"/>
    <x v="6"/>
  </r>
  <r>
    <s v="Lutovítova"/>
    <n v="90000"/>
    <s v="C"/>
    <x v="7"/>
  </r>
  <r>
    <s v="Luční"/>
    <n v="15000"/>
    <s v="C"/>
    <x v="4"/>
  </r>
  <r>
    <m/>
    <m/>
    <m/>
    <x v="3"/>
  </r>
  <r>
    <s v="Makarenkova"/>
    <n v="51000"/>
    <s v="C"/>
    <x v="8"/>
  </r>
  <r>
    <s v="Marie Majerové"/>
    <n v="21000"/>
    <s v="C"/>
    <x v="8"/>
  </r>
  <r>
    <s v="Masarykova"/>
    <n v="27000"/>
    <s v="C"/>
    <x v="8"/>
  </r>
  <r>
    <s v="Masnerova stezka"/>
    <n v="81000"/>
    <s v="C"/>
    <x v="8"/>
  </r>
  <r>
    <s v="Maxima Gorkého"/>
    <n v="12000"/>
    <s v="C"/>
    <x v="8"/>
  </r>
  <r>
    <s v="Máchova"/>
    <n v="24000"/>
    <s v="C"/>
    <x v="8"/>
  </r>
  <r>
    <s v="Mánesova"/>
    <n v="12000"/>
    <s v="C"/>
    <x v="8"/>
  </r>
  <r>
    <s v="Mezi Hřišti"/>
    <n v="12000"/>
    <s v="C"/>
    <x v="8"/>
  </r>
  <r>
    <s v="Mikovická"/>
    <n v="30000"/>
    <s v="C"/>
    <x v="8"/>
  </r>
  <r>
    <s v="Minická"/>
    <n v="63000"/>
    <s v="B"/>
    <x v="2"/>
  </r>
  <r>
    <s v="Mlýnská"/>
    <n v="30000"/>
    <s v="C"/>
    <x v="8"/>
  </r>
  <r>
    <s v="most Masarykův"/>
    <n v="18000"/>
    <s v="A"/>
    <x v="2"/>
  </r>
  <r>
    <s v="Mostní - PARK + PĚŠÍ MOST"/>
    <n v="96000"/>
    <s v="C"/>
    <x v="8"/>
  </r>
  <r>
    <s v="Mostní"/>
    <n v="0"/>
    <s v="A"/>
    <x v="2"/>
  </r>
  <r>
    <m/>
    <m/>
    <m/>
    <x v="3"/>
  </r>
  <r>
    <s v="Na Baště"/>
    <n v="75000"/>
    <s v="C"/>
    <x v="8"/>
  </r>
  <r>
    <s v="Na Cikánce (nebylo v seznamu ulic)"/>
    <n v="9000"/>
    <s v="C"/>
    <x v="8"/>
  </r>
  <r>
    <s v="Na Horkách"/>
    <n v="9000"/>
    <s v="C"/>
    <x v="8"/>
  </r>
  <r>
    <s v="Na Hrádku"/>
    <n v="6000"/>
    <s v="C"/>
    <x v="8"/>
  </r>
  <r>
    <s v="Na Hrázi"/>
    <n v="6000"/>
    <s v="A"/>
    <x v="2"/>
  </r>
  <r>
    <s v="Na Husarce"/>
    <n v="21000"/>
    <s v="C"/>
    <x v="8"/>
  </r>
  <r>
    <s v="Na Jáně"/>
    <n v="12000"/>
    <s v="C"/>
    <x v="8"/>
  </r>
  <r>
    <s v="Na Minickém Kopci"/>
    <n v="0"/>
    <s v="C"/>
    <x v="6"/>
  </r>
  <r>
    <s v="Na Poláčku"/>
    <n v="12000"/>
    <s v="C"/>
    <x v="8"/>
  </r>
  <r>
    <s v="Na Rybníkách"/>
    <n v="60000"/>
    <s v="C"/>
    <x v="8"/>
  </r>
  <r>
    <s v="Na Skalách (nebylo v seznamu ulic)"/>
    <n v="33000"/>
    <s v="C"/>
    <x v="2"/>
  </r>
  <r>
    <s v="Na Staré mlýnské cestě"/>
    <n v="24000"/>
    <s v="C"/>
    <x v="8"/>
  </r>
  <r>
    <s v="Na Staré mlýnské cestě - PARK"/>
    <n v="60000"/>
    <s v="C"/>
    <x v="4"/>
  </r>
  <r>
    <s v="Na Turské louce"/>
    <n v="18000"/>
    <s v="C"/>
    <x v="8"/>
  </r>
  <r>
    <s v="Na Velvarské silnici"/>
    <n v="48000"/>
    <s v="A"/>
    <x v="4"/>
  </r>
  <r>
    <s v="Na Vršku"/>
    <n v="45000"/>
    <s v="C"/>
    <x v="4"/>
  </r>
  <r>
    <s v="Na Vyhlídce"/>
    <n v="9000"/>
    <s v="C"/>
    <x v="8"/>
  </r>
  <r>
    <s v="Na Záruce"/>
    <n v="18000"/>
    <s v="C"/>
    <x v="8"/>
  </r>
  <r>
    <s v="Na Šachtě"/>
    <n v="15000"/>
    <s v="C"/>
    <x v="8"/>
  </r>
  <r>
    <s v="Na Žebrech"/>
    <n v="9000"/>
    <s v="C"/>
    <x v="2"/>
  </r>
  <r>
    <s v="Nad Lobčí"/>
    <n v="60000"/>
    <s v="C"/>
    <x v="1"/>
  </r>
  <r>
    <s v="Nad Rybníkem"/>
    <n v="33000"/>
    <s v="C"/>
    <x v="9"/>
  </r>
  <r>
    <s v="Nad Skalou"/>
    <n v="9000"/>
    <s v="C"/>
    <x v="9"/>
  </r>
  <r>
    <s v="Nad Vsí"/>
    <n v="12000"/>
    <s v="C"/>
    <x v="9"/>
  </r>
  <r>
    <s v="Nad Vodou (nebylo v seznamu ulic)"/>
    <n v="12000"/>
    <s v="C"/>
    <x v="1"/>
  </r>
  <r>
    <s v="Nad Zámkem"/>
    <n v="39000"/>
    <s v="C"/>
    <x v="9"/>
  </r>
  <r>
    <s v="nábřeží J. Rysa"/>
    <n v="75000"/>
    <s v="C"/>
    <x v="9"/>
  </r>
  <r>
    <s v="Nádražní"/>
    <n v="60000"/>
    <s v="B"/>
    <x v="6"/>
  </r>
  <r>
    <s v="nám. J. Seiferta"/>
    <n v="3000"/>
    <s v="C"/>
    <x v="9"/>
  </r>
  <r>
    <s v="nám. Mládežníků"/>
    <n v="18000"/>
    <s v="C"/>
    <x v="9"/>
  </r>
  <r>
    <s v="Náměstí G. Karse"/>
    <n v="3000"/>
    <s v="C"/>
    <x v="1"/>
  </r>
  <r>
    <s v="Neklanova"/>
    <n v="24000"/>
    <s v="C"/>
    <x v="1"/>
  </r>
  <r>
    <s v="Nerudova"/>
    <n v="15000"/>
    <s v="C"/>
    <x v="9"/>
  </r>
  <r>
    <s v="Nová"/>
    <n v="12000"/>
    <s v="C"/>
    <x v="9"/>
  </r>
  <r>
    <s v="Nový Dvůr"/>
    <n v="6000"/>
    <s v="C"/>
    <x v="1"/>
  </r>
  <r>
    <m/>
    <m/>
    <m/>
    <x v="3"/>
  </r>
  <r>
    <m/>
    <m/>
    <m/>
    <x v="3"/>
  </r>
  <r>
    <s v="Okrajová"/>
    <n v="9000"/>
    <s v="C"/>
    <x v="9"/>
  </r>
  <r>
    <s v="Okružní (nebylo v SEZNAMU ULIC)"/>
    <n v="36000"/>
    <s v="C"/>
    <x v="9"/>
  </r>
  <r>
    <m/>
    <m/>
    <m/>
    <x v="3"/>
  </r>
  <r>
    <m/>
    <m/>
    <m/>
    <x v="3"/>
  </r>
  <r>
    <s v="P. Bezruče"/>
    <n v="12000"/>
    <s v="C"/>
    <x v="9"/>
  </r>
  <r>
    <s v="Palackého"/>
    <n v="15000"/>
    <s v="C"/>
    <x v="5"/>
  </r>
  <r>
    <s v="Palackého nám."/>
    <n v="102000"/>
    <s v="C"/>
    <x v="5"/>
  </r>
  <r>
    <s v="Písečná"/>
    <n v="27000"/>
    <s v="C"/>
    <x v="5"/>
  </r>
  <r>
    <s v="Pod Hájem"/>
    <n v="9000"/>
    <s v="C"/>
    <x v="9"/>
  </r>
  <r>
    <s v="Pod Hradištěm"/>
    <n v="75000"/>
    <s v="C"/>
    <x v="9"/>
  </r>
  <r>
    <s v="Pod Lipami"/>
    <n v="12000"/>
    <s v="C"/>
    <x v="9"/>
  </r>
  <r>
    <s v="Pod Macalákem"/>
    <n v="0"/>
    <s v="C"/>
    <x v="6"/>
  </r>
  <r>
    <s v="Pod Skalkou"/>
    <n v="12000"/>
    <s v="C"/>
    <x v="9"/>
  </r>
  <r>
    <s v="Pod Studánkou (Zeměchy)"/>
    <n v="12000"/>
    <s v="C"/>
    <x v="9"/>
  </r>
  <r>
    <s v="Pod Svahem"/>
    <n v="39000"/>
    <s v="C"/>
    <x v="9"/>
  </r>
  <r>
    <s v="Pod Špičákem"/>
    <n v="18000"/>
    <s v="C"/>
    <x v="9"/>
  </r>
  <r>
    <s v="Podřipská"/>
    <n v="36000"/>
    <s v="B"/>
    <x v="2"/>
  </r>
  <r>
    <s v="Poděbradova"/>
    <n v="39000"/>
    <s v="B"/>
    <x v="4"/>
  </r>
  <r>
    <m/>
    <m/>
    <m/>
    <x v="3"/>
  </r>
  <r>
    <s v="Pražská"/>
    <n v="123000"/>
    <s v="A"/>
    <x v="4"/>
  </r>
  <r>
    <s v="Prokopova"/>
    <n v="0"/>
    <s v="C"/>
    <x v="6"/>
  </r>
  <r>
    <s v="Purkyňovo nám."/>
    <n v="45000"/>
    <s v="C"/>
    <x v="6"/>
  </r>
  <r>
    <s v="Příčná"/>
    <n v="15000"/>
    <s v="C"/>
    <x v="9"/>
  </r>
  <r>
    <s v="Předmostí"/>
    <n v="15000"/>
    <s v="C"/>
    <x v="9"/>
  </r>
  <r>
    <s v="Přemyslova"/>
    <n v="186000"/>
    <s v="A"/>
    <x v="2"/>
  </r>
  <r>
    <m/>
    <m/>
    <m/>
    <x v="3"/>
  </r>
  <r>
    <s v="Raisova"/>
    <n v="12000"/>
    <s v="C"/>
    <x v="9"/>
  </r>
  <r>
    <s v="Rákosová"/>
    <n v="45000"/>
    <s v="C"/>
    <x v="9"/>
  </r>
  <r>
    <s v="Revoluční"/>
    <n v="66000"/>
    <s v="C"/>
    <x v="5"/>
  </r>
  <r>
    <s v="Riegrova (nebylo v seznamu ulic)"/>
    <n v="27000"/>
    <s v="C"/>
    <x v="9"/>
  </r>
  <r>
    <s v="Rubešova"/>
    <n v="6000"/>
    <s v="C"/>
    <x v="9"/>
  </r>
  <r>
    <s v="Rybova"/>
    <n v="33000"/>
    <s v="C"/>
    <x v="9"/>
  </r>
  <r>
    <m/>
    <m/>
    <m/>
    <x v="3"/>
  </r>
  <r>
    <s v="S. K. Neumanna"/>
    <n v="27000"/>
    <s v="A"/>
    <x v="4"/>
  </r>
  <r>
    <m/>
    <m/>
    <m/>
    <x v="3"/>
  </r>
  <r>
    <s v="sídl. Hůrka"/>
    <n v="150000"/>
    <s v="C"/>
    <x v="0"/>
  </r>
  <r>
    <s v="sídl. U Cukrovaru"/>
    <n v="243000"/>
    <s v="C"/>
    <x v="0"/>
  </r>
  <r>
    <s v="sídl. V Zátiší"/>
    <n v="87000"/>
    <s v="B"/>
    <x v="0"/>
  </r>
  <r>
    <s v="sídl. V Zátiší - GARÁŽE"/>
    <n v="27000"/>
    <s v="C"/>
    <x v="10"/>
  </r>
  <r>
    <s v="Seifertova + DŮM ZDRAVÍ"/>
    <n v="18000"/>
    <s v="C"/>
    <x v="0"/>
  </r>
  <r>
    <s v="Sladkovského"/>
    <n v="24000"/>
    <s v="C"/>
    <x v="10"/>
  </r>
  <r>
    <s v="Sládkova"/>
    <n v="36000"/>
    <s v="C"/>
    <x v="10"/>
  </r>
  <r>
    <s v="Slunná"/>
    <n v="27000"/>
    <s v="C"/>
    <x v="10"/>
  </r>
  <r>
    <s v="Smetanova"/>
    <n v="6000"/>
    <s v="C"/>
    <x v="10"/>
  </r>
  <r>
    <s v="Sokolská"/>
    <n v="9000"/>
    <s v="C"/>
    <x v="10"/>
  </r>
  <r>
    <s v="Souběžná"/>
    <n v="12000"/>
    <s v="C"/>
    <x v="5"/>
  </r>
  <r>
    <m/>
    <m/>
    <m/>
    <x v="3"/>
  </r>
  <r>
    <s v="Spojovací (nebylo v seznamu ulic)"/>
    <n v="12000"/>
    <s v="C"/>
    <x v="10"/>
  </r>
  <r>
    <m/>
    <m/>
    <m/>
    <x v="3"/>
  </r>
  <r>
    <s v="Tomáškova"/>
    <n v="12000"/>
    <s v="C"/>
    <x v="10"/>
  </r>
  <r>
    <s v="Tomkova"/>
    <n v="21000"/>
    <s v="C"/>
    <x v="10"/>
  </r>
  <r>
    <s v="Trojanova"/>
    <n v="21000"/>
    <s v="C"/>
    <x v="0"/>
  </r>
  <r>
    <s v="Tylova"/>
    <n v="36000"/>
    <s v="C"/>
    <x v="10"/>
  </r>
  <r>
    <s v="Tyršova"/>
    <n v="30000"/>
    <s v="C"/>
    <x v="0"/>
  </r>
  <r>
    <s v="třída Legií"/>
    <n v="39000"/>
    <s v="C"/>
    <x v="5"/>
  </r>
  <r>
    <s v="Třebízského"/>
    <n v="81000"/>
    <s v="B"/>
    <x v="1"/>
  </r>
  <r>
    <m/>
    <m/>
    <m/>
    <x v="3"/>
  </r>
  <r>
    <s v="U Cukrovaru"/>
    <n v="72000"/>
    <s v="C"/>
    <x v="10"/>
  </r>
  <r>
    <s v="U Dýhárny"/>
    <n v="24000"/>
    <s v="B"/>
    <x v="4"/>
  </r>
  <r>
    <s v="U Háje"/>
    <n v="0"/>
    <s v="C"/>
    <x v="4"/>
  </r>
  <r>
    <s v="U Hřbitova"/>
    <n v="51000"/>
    <s v="B"/>
    <x v="1"/>
  </r>
  <r>
    <s v="U Jeslí"/>
    <n v="21000"/>
    <s v="C"/>
    <x v="10"/>
  </r>
  <r>
    <s v="U Kovárny"/>
    <n v="3000"/>
    <s v="C"/>
    <x v="10"/>
  </r>
  <r>
    <s v="U Křížku"/>
    <n v="54000"/>
    <s v="C"/>
    <x v="0"/>
  </r>
  <r>
    <s v="U Parku"/>
    <n v="81000"/>
    <s v="C"/>
    <x v="10"/>
  </r>
  <r>
    <s v="U Sociálního domu"/>
    <n v="18000"/>
    <s v="C"/>
    <x v="10"/>
  </r>
  <r>
    <s v="U Stadionu"/>
    <n v="12000"/>
    <s v="C"/>
    <x v="10"/>
  </r>
  <r>
    <s v="U Studánky"/>
    <n v="27000"/>
    <s v="C"/>
    <x v="10"/>
  </r>
  <r>
    <s v="U Transformátoru"/>
    <n v="99000"/>
    <s v="C"/>
    <x v="10"/>
  </r>
  <r>
    <s v="U Vodárny"/>
    <n v="15000"/>
    <s v="C"/>
    <x v="5"/>
  </r>
  <r>
    <m/>
    <m/>
    <m/>
    <x v="3"/>
  </r>
  <r>
    <s v="V Hliništi"/>
    <n v="9000"/>
    <s v="C"/>
    <x v="10"/>
  </r>
  <r>
    <s v="V Kopci"/>
    <n v="9000"/>
    <s v="C"/>
    <x v="7"/>
  </r>
  <r>
    <s v="V Luhu"/>
    <n v="69000"/>
    <s v="C"/>
    <x v="10"/>
  </r>
  <r>
    <s v="V Olších"/>
    <n v="57000"/>
    <s v="C"/>
    <x v="10"/>
  </r>
  <r>
    <s v="V Pískovně"/>
    <n v="12000"/>
    <s v="B"/>
    <x v="4"/>
  </r>
  <r>
    <s v="V Rokli"/>
    <n v="15000"/>
    <s v="C"/>
    <x v="10"/>
  </r>
  <r>
    <s v="V Rokli (ZEMĚCHY)"/>
    <n v="12000"/>
    <s v="C"/>
    <x v="10"/>
  </r>
  <r>
    <s v="V Růžovém údolí"/>
    <n v="105000"/>
    <s v="A"/>
    <x v="6"/>
  </r>
  <r>
    <s v="V Sadech"/>
    <n v="18000"/>
    <s v="C"/>
    <x v="11"/>
  </r>
  <r>
    <s v="V Uličce"/>
    <n v="21000"/>
    <s v="C"/>
    <x v="11"/>
  </r>
  <r>
    <s v="V Zahradě"/>
    <n v="39000"/>
    <s v="C"/>
    <x v="4"/>
  </r>
  <r>
    <s v="V Zahradách"/>
    <n v="12000"/>
    <s v="C"/>
    <x v="11"/>
  </r>
  <r>
    <s v="V Zahrádkách"/>
    <n v="15000"/>
    <s v="C"/>
    <x v="11"/>
  </r>
  <r>
    <s v="V Zátiší"/>
    <n v="24000"/>
    <s v="C"/>
    <x v="4"/>
  </r>
  <r>
    <s v="V. Jirsíka"/>
    <n v="12000"/>
    <s v="C"/>
    <x v="11"/>
  </r>
  <r>
    <s v="Vaníčkova"/>
    <n v="36000"/>
    <s v="C"/>
    <x v="7"/>
  </r>
  <r>
    <s v="Varšavská"/>
    <n v="6000"/>
    <s v="C"/>
    <x v="11"/>
  </r>
  <r>
    <s v="Ve Starém Lobečku"/>
    <n v="27000"/>
    <s v="C"/>
    <x v="11"/>
  </r>
  <r>
    <m/>
    <m/>
    <m/>
    <x v="3"/>
  </r>
  <r>
    <s v="Velvarská"/>
    <n v="0"/>
    <s v="C"/>
    <x v="4"/>
  </r>
  <r>
    <m/>
    <m/>
    <m/>
    <x v="3"/>
  </r>
  <r>
    <s v="Vltavská"/>
    <n v="57000"/>
    <s v="C"/>
    <x v="11"/>
  </r>
  <r>
    <s v="Vodárenská"/>
    <n v="60000"/>
    <s v="C"/>
    <x v="0"/>
  </r>
  <r>
    <s v="Vojenova"/>
    <n v="9000"/>
    <s v="C"/>
    <x v="0"/>
  </r>
  <r>
    <s v="Vrchlického"/>
    <n v="12000"/>
    <s v="C"/>
    <x v="11"/>
  </r>
  <r>
    <s v="Větrná"/>
    <n v="0"/>
    <s v="C"/>
    <x v="4"/>
  </r>
  <r>
    <m/>
    <m/>
    <m/>
    <x v="3"/>
  </r>
  <r>
    <s v="Za Humny"/>
    <n v="27000"/>
    <s v="C"/>
    <x v="7"/>
  </r>
  <r>
    <s v="Za Školou"/>
    <n v="15000"/>
    <s v="C"/>
    <x v="11"/>
  </r>
  <r>
    <s v="Zborovská"/>
    <n v="12000"/>
    <s v="C"/>
    <x v="11"/>
  </r>
  <r>
    <m/>
    <m/>
    <m/>
    <x v="3"/>
  </r>
  <r>
    <s v="Šafaříkova"/>
    <n v="24000"/>
    <s v="C"/>
    <x v="11"/>
  </r>
  <r>
    <s v="Školní"/>
    <n v="21000"/>
    <s v="B"/>
    <x v="1"/>
  </r>
  <r>
    <s v="Školská"/>
    <n v="27000"/>
    <s v="C"/>
    <x v="7"/>
  </r>
  <r>
    <s v="Šmeralova"/>
    <n v="15000"/>
    <s v="C"/>
    <x v="11"/>
  </r>
  <r>
    <s v="Šrámkova"/>
    <n v="24000"/>
    <s v="C"/>
    <x v="11"/>
  </r>
  <r>
    <s v="Štefánikova"/>
    <n v="51000"/>
    <s v="C"/>
    <x v="11"/>
  </r>
  <r>
    <m/>
    <m/>
    <m/>
    <x v="3"/>
  </r>
  <r>
    <s v="Žižkova"/>
    <n v="21000"/>
    <s v="C"/>
    <x v="11"/>
  </r>
  <r>
    <m/>
    <m/>
    <m/>
    <x v="3"/>
  </r>
  <r>
    <s v="Čechova"/>
    <n v="90000"/>
    <s v="C"/>
    <x v="11"/>
  </r>
  <r>
    <s v="Česká"/>
    <n v="12000"/>
    <s v="C"/>
    <x v="11"/>
  </r>
  <r>
    <s v="Výměna rozvaděče"/>
    <n v="3360000"/>
    <s v="B"/>
    <x v="4"/>
  </r>
  <r>
    <s v="Modrnizace rozvaděče"/>
    <n v="480000"/>
    <s v="B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43358EE-019A-4F23-BB6D-FCD02EB317E4}" name="Kontingenční tabulka2" cacheId="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B16" firstHeaderRow="1" firstDataRow="1" firstDataCol="1"/>
  <pivotFields count="7">
    <pivotField showAll="0"/>
    <pivotField dataField="1" showAll="0">
      <items count="150">
        <item x="6"/>
        <item x="141"/>
        <item x="38"/>
        <item x="19"/>
        <item x="123"/>
        <item x="54"/>
        <item x="72"/>
        <item x="41"/>
        <item x="112"/>
        <item x="44"/>
        <item x="39"/>
        <item x="128"/>
        <item x="7"/>
        <item x="133"/>
        <item x="84"/>
        <item x="9"/>
        <item x="4"/>
        <item x="18"/>
        <item x="8"/>
        <item x="65"/>
        <item x="33"/>
        <item x="37"/>
        <item x="97"/>
        <item x="51"/>
        <item x="132"/>
        <item x="53"/>
        <item x="56"/>
        <item x="30"/>
        <item x="101"/>
        <item x="146"/>
        <item x="35"/>
        <item x="89"/>
        <item x="116"/>
        <item x="36"/>
        <item x="47"/>
        <item x="74"/>
        <item x="95"/>
        <item x="42"/>
        <item x="82"/>
        <item x="55"/>
        <item x="125"/>
        <item x="79"/>
        <item x="40"/>
        <item x="59"/>
        <item x="113"/>
        <item x="147"/>
        <item x="50"/>
        <item x="88"/>
        <item x="43"/>
        <item x="114"/>
        <item x="13"/>
        <item x="109"/>
        <item x="76"/>
        <item x="11"/>
        <item x="15"/>
        <item x="49"/>
        <item x="115"/>
        <item x="61"/>
        <item x="20"/>
        <item x="34"/>
        <item x="143"/>
        <item x="28"/>
        <item x="77"/>
        <item x="21"/>
        <item x="64"/>
        <item x="17"/>
        <item x="142"/>
        <item x="135"/>
        <item x="145"/>
        <item x="111"/>
        <item x="1"/>
        <item x="83"/>
        <item x="0"/>
        <item x="62"/>
        <item x="25"/>
        <item x="136"/>
        <item x="105"/>
        <item x="90"/>
        <item x="32"/>
        <item x="66"/>
        <item x="67"/>
        <item x="144"/>
        <item x="137"/>
        <item x="5"/>
        <item x="99"/>
        <item x="94"/>
        <item x="96"/>
        <item x="104"/>
        <item x="24"/>
        <item x="22"/>
        <item x="14"/>
        <item x="110"/>
        <item x="103"/>
        <item x="10"/>
        <item x="75"/>
        <item x="16"/>
        <item x="73"/>
        <item x="85"/>
        <item x="29"/>
        <item x="2"/>
        <item x="126"/>
        <item x="134"/>
        <item x="91"/>
        <item x="122"/>
        <item x="81"/>
        <item x="27"/>
        <item x="48"/>
        <item x="26"/>
        <item x="45"/>
        <item x="100"/>
        <item x="129"/>
        <item x="108"/>
        <item x="130"/>
        <item x="139"/>
        <item x="71"/>
        <item x="93"/>
        <item x="120"/>
        <item x="12"/>
        <item x="148"/>
        <item x="60"/>
        <item x="140"/>
        <item x="46"/>
        <item x="58"/>
        <item x="119"/>
        <item x="86"/>
        <item x="57"/>
        <item x="31"/>
        <item x="52"/>
        <item x="78"/>
        <item x="121"/>
        <item x="63"/>
        <item x="127"/>
        <item x="92"/>
        <item x="124"/>
        <item x="117"/>
        <item x="23"/>
        <item x="138"/>
        <item x="69"/>
        <item x="68"/>
        <item x="131"/>
        <item x="106"/>
        <item x="98"/>
        <item x="80"/>
        <item x="118"/>
        <item x="102"/>
        <item x="87"/>
        <item x="70"/>
        <item x="107"/>
        <item x="3"/>
        <item t="default"/>
      </items>
    </pivotField>
    <pivotField showAll="0"/>
    <pivotField showAll="0"/>
    <pivotField showAll="0"/>
    <pivotField showAll="0"/>
    <pivotField axis="axisRow" showAll="0">
      <items count="13">
        <item x="6"/>
        <item x="4"/>
        <item x="0"/>
        <item x="2"/>
        <item x="1"/>
        <item x="5"/>
        <item x="7"/>
        <item x="8"/>
        <item x="9"/>
        <item x="10"/>
        <item x="11"/>
        <item x="3"/>
        <item t="default"/>
      </items>
    </pivotField>
  </pivotFields>
  <rowFields count="1">
    <field x="6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Součet z Prostá obnova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5C1E79E-A043-4683-8B40-D6344CB61A18}" name="Kontingenční tabulka3" cacheId="11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B16" firstHeaderRow="1" firstDataRow="1" firstDataCol="1"/>
  <pivotFields count="4">
    <pivotField showAll="0"/>
    <pivotField dataField="1" showAll="0"/>
    <pivotField showAll="0"/>
    <pivotField axis="axisRow" showAll="0">
      <items count="13">
        <item x="6"/>
        <item x="4"/>
        <item x="0"/>
        <item x="2"/>
        <item x="1"/>
        <item x="5"/>
        <item x="7"/>
        <item x="8"/>
        <item x="9"/>
        <item x="10"/>
        <item x="11"/>
        <item x="3"/>
        <item t="default"/>
      </items>
    </pivotField>
  </pivotFields>
  <rowFields count="1">
    <field x="3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Součet z Modernizace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28E47-6277-4C73-B793-E648C0B327A2}">
  <sheetPr filterMode="1">
    <pageSetUpPr fitToPage="1"/>
  </sheetPr>
  <dimension ref="A1:AP293"/>
  <sheetViews>
    <sheetView tabSelected="1" topLeftCell="W230" zoomScale="60" zoomScaleNormal="60" workbookViewId="0">
      <selection activeCell="AM1" sqref="AM1:AP258"/>
    </sheetView>
  </sheetViews>
  <sheetFormatPr defaultRowHeight="12" customHeight="1" x14ac:dyDescent="0.3"/>
  <cols>
    <col min="1" max="2" width="0" hidden="1" customWidth="1"/>
    <col min="4" max="4" width="33.44140625" bestFit="1" customWidth="1"/>
    <col min="5" max="5" width="11.21875" bestFit="1" customWidth="1"/>
    <col min="6" max="6" width="10" customWidth="1"/>
    <col min="7" max="7" width="10.77734375" customWidth="1"/>
    <col min="8" max="8" width="10.33203125" customWidth="1"/>
    <col min="9" max="9" width="10.21875" customWidth="1"/>
    <col min="10" max="10" width="10.21875" style="21" customWidth="1"/>
    <col min="11" max="11" width="10.21875" customWidth="1"/>
    <col min="12" max="12" width="10.21875" style="21" customWidth="1"/>
    <col min="14" max="14" width="8.88671875" style="21"/>
    <col min="15" max="15" width="13.44140625" customWidth="1"/>
    <col min="16" max="16" width="11.21875" style="21" customWidth="1"/>
    <col min="17" max="17" width="10.6640625" bestFit="1" customWidth="1"/>
    <col min="18" max="18" width="8.88671875" style="21"/>
    <col min="19" max="19" width="16" bestFit="1" customWidth="1"/>
    <col min="20" max="20" width="13.21875" style="21" customWidth="1"/>
    <col min="21" max="21" width="18" customWidth="1"/>
    <col min="22" max="22" width="18" style="21" customWidth="1"/>
    <col min="23" max="23" width="12.6640625" customWidth="1"/>
    <col min="24" max="24" width="12.6640625" style="21" customWidth="1"/>
    <col min="25" max="25" width="14.88671875" customWidth="1"/>
    <col min="26" max="26" width="14.88671875" style="21" customWidth="1"/>
    <col min="27" max="27" width="11.21875" customWidth="1"/>
    <col min="28" max="28" width="11.21875" style="21" customWidth="1"/>
    <col min="30" max="30" width="11.44140625" style="21" bestFit="1" customWidth="1"/>
    <col min="31" max="31" width="9.5546875" style="4" customWidth="1"/>
    <col min="32" max="32" width="10.77734375" style="21" bestFit="1" customWidth="1"/>
    <col min="33" max="33" width="25.88671875" customWidth="1"/>
    <col min="34" max="34" width="19.77734375" customWidth="1"/>
    <col min="35" max="35" width="15.5546875" customWidth="1"/>
    <col min="36" max="36" width="32" bestFit="1" customWidth="1"/>
    <col min="37" max="37" width="16.5546875" style="80" customWidth="1"/>
    <col min="38" max="38" width="12.33203125" style="75" customWidth="1"/>
    <col min="39" max="39" width="31.5546875" style="35" customWidth="1"/>
    <col min="40" max="40" width="17.5546875" style="111" customWidth="1"/>
    <col min="41" max="41" width="12.44140625" customWidth="1"/>
  </cols>
  <sheetData>
    <row r="1" spans="1:42" s="13" customFormat="1" ht="12" customHeight="1" thickBot="1" x14ac:dyDescent="0.35">
      <c r="A1"/>
      <c r="B1"/>
      <c r="D1" s="14" t="s">
        <v>209</v>
      </c>
      <c r="E1" s="14" t="s">
        <v>270</v>
      </c>
      <c r="F1" s="14" t="s">
        <v>241</v>
      </c>
      <c r="G1" s="14" t="s">
        <v>238</v>
      </c>
      <c r="H1" s="14" t="s">
        <v>213</v>
      </c>
      <c r="I1" s="19" t="s">
        <v>210</v>
      </c>
      <c r="J1" s="20"/>
      <c r="K1" s="19" t="s">
        <v>243</v>
      </c>
      <c r="L1" s="20"/>
      <c r="M1" s="19" t="s">
        <v>315</v>
      </c>
      <c r="N1" s="20"/>
      <c r="O1" s="19" t="s">
        <v>300</v>
      </c>
      <c r="P1" s="20"/>
      <c r="Q1" s="19" t="s">
        <v>211</v>
      </c>
      <c r="R1" s="20"/>
      <c r="S1" s="19" t="s">
        <v>212</v>
      </c>
      <c r="T1" s="20"/>
      <c r="U1" s="19" t="s">
        <v>242</v>
      </c>
      <c r="V1" s="20"/>
      <c r="W1" s="19" t="s">
        <v>244</v>
      </c>
      <c r="X1" s="20"/>
      <c r="Y1" s="19" t="s">
        <v>249</v>
      </c>
      <c r="Z1" s="20"/>
      <c r="AA1" s="19" t="s">
        <v>239</v>
      </c>
      <c r="AB1" s="20"/>
      <c r="AC1" s="19" t="s">
        <v>240</v>
      </c>
      <c r="AD1" s="24"/>
      <c r="AE1" s="25" t="s">
        <v>344</v>
      </c>
      <c r="AF1" s="24"/>
      <c r="AG1" s="14" t="s">
        <v>303</v>
      </c>
      <c r="AJ1" s="81" t="s">
        <v>209</v>
      </c>
      <c r="AK1" s="76" t="s">
        <v>376</v>
      </c>
      <c r="AL1" s="67" t="s">
        <v>378</v>
      </c>
      <c r="AM1" s="82" t="str">
        <f>AJ1</f>
        <v>Ulice</v>
      </c>
      <c r="AN1" s="76" t="s">
        <v>375</v>
      </c>
      <c r="AO1" s="84" t="s">
        <v>378</v>
      </c>
      <c r="AP1" s="90" t="s">
        <v>380</v>
      </c>
    </row>
    <row r="2" spans="1:42" s="4" customFormat="1" ht="12" customHeight="1" x14ac:dyDescent="0.3">
      <c r="D2" s="4" t="s">
        <v>259</v>
      </c>
      <c r="E2" s="10" t="s">
        <v>301</v>
      </c>
      <c r="F2" s="4">
        <v>24</v>
      </c>
      <c r="G2" s="27">
        <v>14</v>
      </c>
      <c r="H2" s="4">
        <v>14</v>
      </c>
      <c r="J2" s="21"/>
      <c r="L2" s="21"/>
      <c r="N2" s="21"/>
      <c r="P2" s="21"/>
      <c r="R2" s="21"/>
      <c r="T2" s="21"/>
      <c r="V2" s="21"/>
      <c r="X2" s="21"/>
      <c r="Z2" s="21"/>
      <c r="AA2" s="4">
        <v>10</v>
      </c>
      <c r="AB2" s="21">
        <f>AA2*$F$287</f>
        <v>104500</v>
      </c>
      <c r="AC2" s="4" t="s">
        <v>1</v>
      </c>
      <c r="AD2" s="21">
        <f>F2*$F$293</f>
        <v>72000</v>
      </c>
      <c r="AF2" s="21"/>
      <c r="AH2" s="5" t="s">
        <v>245</v>
      </c>
      <c r="AJ2" s="60" t="str">
        <f>D2</f>
        <v>28. října</v>
      </c>
      <c r="AK2" s="77">
        <f>J2+L2+N2+P2+R2+T2+V2+X2+Z2+AB2</f>
        <v>104500</v>
      </c>
      <c r="AL2" s="68" t="str">
        <f>E2</f>
        <v>ZELENÁ</v>
      </c>
      <c r="AM2" s="62" t="str">
        <f t="shared" ref="AM2:AM4" si="0">AJ2</f>
        <v>28. října</v>
      </c>
      <c r="AN2" s="103">
        <f>AD2</f>
        <v>72000</v>
      </c>
      <c r="AO2" s="85" t="str">
        <f>AC2</f>
        <v>A</v>
      </c>
      <c r="AP2" s="91">
        <v>2023</v>
      </c>
    </row>
    <row r="3" spans="1:42" s="4" customFormat="1" ht="12" customHeight="1" x14ac:dyDescent="0.3">
      <c r="D3" s="4" t="s">
        <v>260</v>
      </c>
      <c r="E3" s="10" t="s">
        <v>301</v>
      </c>
      <c r="F3" s="4">
        <v>9</v>
      </c>
      <c r="I3" s="4">
        <v>9</v>
      </c>
      <c r="J3" s="21">
        <f>I3*$F$270</f>
        <v>18000</v>
      </c>
      <c r="L3" s="21"/>
      <c r="N3" s="21"/>
      <c r="P3" s="21"/>
      <c r="R3" s="21"/>
      <c r="T3" s="21"/>
      <c r="V3" s="21"/>
      <c r="X3" s="21"/>
      <c r="Z3" s="21"/>
      <c r="AA3" s="4">
        <v>9</v>
      </c>
      <c r="AB3" s="21">
        <f>AA3*$F$286</f>
        <v>84150</v>
      </c>
      <c r="AC3" s="4" t="s">
        <v>11</v>
      </c>
      <c r="AD3" s="21">
        <f t="shared" ref="AD3:AD4" si="1">F3*$F$293</f>
        <v>27000</v>
      </c>
      <c r="AE3" s="21"/>
      <c r="AF3" s="21"/>
      <c r="AH3" s="5"/>
      <c r="AJ3" s="54" t="str">
        <f>D3</f>
        <v>29. října GARÁŽE</v>
      </c>
      <c r="AK3" s="77">
        <f t="shared" ref="AK3:AK4" si="2">J3+L3+N3+P3+R3+T3+V3+X3+Z3+AB3</f>
        <v>102150</v>
      </c>
      <c r="AL3" s="69" t="str">
        <f t="shared" ref="AL3:AL4" si="3">E3</f>
        <v>ZELENÁ</v>
      </c>
      <c r="AM3" s="63" t="str">
        <f t="shared" si="0"/>
        <v>29. října GARÁŽE</v>
      </c>
      <c r="AN3" s="104">
        <f t="shared" ref="AN3:AN4" si="4">AD3</f>
        <v>27000</v>
      </c>
      <c r="AO3" s="86" t="str">
        <f t="shared" ref="AO3:AO4" si="5">AC3</f>
        <v>C</v>
      </c>
      <c r="AP3" s="91">
        <v>2025</v>
      </c>
    </row>
    <row r="4" spans="1:42" s="4" customFormat="1" ht="12" customHeight="1" thickBot="1" x14ac:dyDescent="0.35">
      <c r="D4" s="26" t="s">
        <v>0</v>
      </c>
      <c r="E4" s="10" t="s">
        <v>301</v>
      </c>
      <c r="F4" s="6">
        <v>12</v>
      </c>
      <c r="G4" s="6"/>
      <c r="H4" s="6"/>
      <c r="I4" s="6">
        <v>6</v>
      </c>
      <c r="J4" s="22">
        <f>I4*$F$271</f>
        <v>15000</v>
      </c>
      <c r="K4" s="6">
        <v>2</v>
      </c>
      <c r="L4" s="22">
        <f>K4*(F$271+$F$273)</f>
        <v>6400</v>
      </c>
      <c r="M4" s="6"/>
      <c r="N4" s="22"/>
      <c r="O4" s="6"/>
      <c r="P4" s="22"/>
      <c r="Q4" s="6"/>
      <c r="R4" s="22"/>
      <c r="S4" s="6"/>
      <c r="T4" s="22"/>
      <c r="U4" s="6"/>
      <c r="V4" s="22"/>
      <c r="W4" s="6">
        <v>2</v>
      </c>
      <c r="X4" s="22">
        <f>W4*$F$284</f>
        <v>90000</v>
      </c>
      <c r="Y4" s="6"/>
      <c r="Z4" s="22"/>
      <c r="AA4" s="6">
        <v>6</v>
      </c>
      <c r="AB4" s="21">
        <f>AA4*$F$287</f>
        <v>62700</v>
      </c>
      <c r="AC4" s="6" t="s">
        <v>6</v>
      </c>
      <c r="AD4" s="21">
        <f t="shared" si="1"/>
        <v>36000</v>
      </c>
      <c r="AF4" s="21"/>
      <c r="AG4" s="4" t="s">
        <v>265</v>
      </c>
      <c r="AH4" s="5" t="s">
        <v>246</v>
      </c>
      <c r="AJ4" s="55" t="str">
        <f>D4</f>
        <v>9. května</v>
      </c>
      <c r="AK4" s="77">
        <f t="shared" si="2"/>
        <v>174100</v>
      </c>
      <c r="AL4" s="70" t="str">
        <f t="shared" si="3"/>
        <v>ZELENÁ</v>
      </c>
      <c r="AM4" s="64" t="str">
        <f t="shared" si="0"/>
        <v>9. května</v>
      </c>
      <c r="AN4" s="105">
        <f t="shared" si="4"/>
        <v>36000</v>
      </c>
      <c r="AO4" s="87" t="str">
        <f t="shared" si="5"/>
        <v>B</v>
      </c>
      <c r="AP4" s="92">
        <v>2024</v>
      </c>
    </row>
    <row r="5" spans="1:42" s="4" customFormat="1" ht="15" hidden="1" thickBot="1" x14ac:dyDescent="0.35">
      <c r="C5" s="4" t="s">
        <v>1</v>
      </c>
      <c r="AH5" s="5" t="s">
        <v>247</v>
      </c>
    </row>
    <row r="6" spans="1:42" s="4" customFormat="1" ht="12" customHeight="1" x14ac:dyDescent="0.3">
      <c r="D6" s="4" t="s">
        <v>2</v>
      </c>
      <c r="E6" s="10" t="s">
        <v>301</v>
      </c>
      <c r="F6" s="6">
        <v>4</v>
      </c>
      <c r="I6" s="4">
        <v>4</v>
      </c>
      <c r="J6" s="21">
        <f t="shared" ref="J6:J7" si="6">I6*$F$270</f>
        <v>8000</v>
      </c>
      <c r="L6" s="21"/>
      <c r="N6" s="21"/>
      <c r="P6" s="21"/>
      <c r="R6" s="21"/>
      <c r="T6" s="21"/>
      <c r="V6" s="21"/>
      <c r="X6" s="21"/>
      <c r="Z6" s="21"/>
      <c r="AA6" s="6">
        <v>4</v>
      </c>
      <c r="AB6" s="21">
        <f t="shared" ref="AB6:AB7" si="7">AA6*$F$286</f>
        <v>37400</v>
      </c>
      <c r="AC6" s="6" t="s">
        <v>11</v>
      </c>
      <c r="AD6" s="21">
        <f t="shared" ref="AD6:AD10" si="8">F6*$F$293</f>
        <v>12000</v>
      </c>
      <c r="AE6" s="21"/>
      <c r="AF6" s="21"/>
      <c r="AH6" s="5" t="s">
        <v>248</v>
      </c>
      <c r="AJ6" s="52" t="str">
        <f>D6</f>
        <v>A. Slavíčka</v>
      </c>
      <c r="AK6" s="77">
        <f t="shared" ref="AK6:AK10" si="9">J6+L6+N6+P6+R6+T6+V6+X6+Z6+AB6</f>
        <v>45400</v>
      </c>
      <c r="AL6" s="71" t="str">
        <f t="shared" ref="AL6:AL10" si="10">E6</f>
        <v>ZELENÁ</v>
      </c>
      <c r="AM6" s="65" t="str">
        <f t="shared" ref="AM6:AM10" si="11">AJ6</f>
        <v>A. Slavíčka</v>
      </c>
      <c r="AN6" s="106">
        <f t="shared" ref="AN6:AN10" si="12">AD6</f>
        <v>12000</v>
      </c>
      <c r="AO6" s="88" t="str">
        <f t="shared" ref="AO6:AO10" si="13">AC6</f>
        <v>C</v>
      </c>
      <c r="AP6" s="91">
        <v>2025</v>
      </c>
    </row>
    <row r="7" spans="1:42" s="4" customFormat="1" ht="12" customHeight="1" x14ac:dyDescent="0.3">
      <c r="D7" s="7" t="s">
        <v>3</v>
      </c>
      <c r="E7" s="10" t="s">
        <v>301</v>
      </c>
      <c r="F7" s="6">
        <v>13</v>
      </c>
      <c r="G7" s="4">
        <v>3</v>
      </c>
      <c r="I7" s="4">
        <v>13</v>
      </c>
      <c r="J7" s="21">
        <f t="shared" si="6"/>
        <v>26000</v>
      </c>
      <c r="L7" s="21"/>
      <c r="N7" s="21"/>
      <c r="P7" s="21"/>
      <c r="R7" s="21"/>
      <c r="T7" s="21"/>
      <c r="V7" s="21"/>
      <c r="X7" s="21"/>
      <c r="Z7" s="21"/>
      <c r="AA7" s="6">
        <v>10</v>
      </c>
      <c r="AB7" s="21">
        <f t="shared" si="7"/>
        <v>93500</v>
      </c>
      <c r="AC7" s="6" t="s">
        <v>11</v>
      </c>
      <c r="AD7" s="21">
        <f t="shared" si="8"/>
        <v>39000</v>
      </c>
      <c r="AE7" s="21"/>
      <c r="AF7" s="21"/>
      <c r="AH7" s="8"/>
      <c r="AJ7" s="54" t="str">
        <f>D7</f>
        <v>Alšova</v>
      </c>
      <c r="AK7" s="77">
        <f t="shared" si="9"/>
        <v>119500</v>
      </c>
      <c r="AL7" s="69" t="str">
        <f t="shared" si="10"/>
        <v>ZELENÁ</v>
      </c>
      <c r="AM7" s="63" t="str">
        <f t="shared" si="11"/>
        <v>Alšova</v>
      </c>
      <c r="AN7" s="104">
        <f t="shared" si="12"/>
        <v>39000</v>
      </c>
      <c r="AO7" s="86" t="str">
        <f t="shared" si="13"/>
        <v>C</v>
      </c>
      <c r="AP7" s="91">
        <v>2025</v>
      </c>
    </row>
    <row r="8" spans="1:42" s="4" customFormat="1" ht="12" customHeight="1" x14ac:dyDescent="0.3">
      <c r="D8" s="7" t="s">
        <v>291</v>
      </c>
      <c r="E8" s="10" t="s">
        <v>301</v>
      </c>
      <c r="F8" s="6">
        <v>2</v>
      </c>
      <c r="G8" s="4">
        <v>2</v>
      </c>
      <c r="H8" s="4">
        <v>2</v>
      </c>
      <c r="J8" s="21"/>
      <c r="L8" s="21"/>
      <c r="N8" s="21"/>
      <c r="P8" s="21"/>
      <c r="R8" s="21"/>
      <c r="T8" s="21"/>
      <c r="V8" s="21"/>
      <c r="X8" s="21"/>
      <c r="Z8" s="21"/>
      <c r="AB8" s="21"/>
      <c r="AC8" s="6" t="s">
        <v>11</v>
      </c>
      <c r="AD8" s="21">
        <f t="shared" si="8"/>
        <v>6000</v>
      </c>
      <c r="AE8" s="21"/>
      <c r="AF8" s="21"/>
      <c r="AJ8" s="54" t="str">
        <f>D8</f>
        <v>Alšova -SÍDL. V ZÁTIŠÍ</v>
      </c>
      <c r="AK8" s="77">
        <f t="shared" si="9"/>
        <v>0</v>
      </c>
      <c r="AL8" s="69" t="str">
        <f t="shared" si="10"/>
        <v>ZELENÁ</v>
      </c>
      <c r="AM8" s="63" t="str">
        <f t="shared" si="11"/>
        <v>Alšova -SÍDL. V ZÁTIŠÍ</v>
      </c>
      <c r="AN8" s="104">
        <f t="shared" si="12"/>
        <v>6000</v>
      </c>
      <c r="AO8" s="86" t="str">
        <f t="shared" si="13"/>
        <v>C</v>
      </c>
      <c r="AP8" s="91">
        <v>2025</v>
      </c>
    </row>
    <row r="9" spans="1:42" s="4" customFormat="1" ht="12" customHeight="1" x14ac:dyDescent="0.3">
      <c r="D9" s="4" t="s">
        <v>4</v>
      </c>
      <c r="E9" s="10" t="s">
        <v>301</v>
      </c>
      <c r="F9" s="4">
        <v>4</v>
      </c>
      <c r="H9" s="4">
        <v>4</v>
      </c>
      <c r="J9" s="21"/>
      <c r="L9" s="21"/>
      <c r="N9" s="21"/>
      <c r="P9" s="21"/>
      <c r="R9" s="21"/>
      <c r="T9" s="21"/>
      <c r="V9" s="21"/>
      <c r="X9" s="21"/>
      <c r="Z9" s="21"/>
      <c r="AA9" s="4">
        <v>4</v>
      </c>
      <c r="AB9" s="21">
        <f t="shared" ref="AB9:AB10" si="14">AA9*$F$286</f>
        <v>37400</v>
      </c>
      <c r="AC9" s="4" t="s">
        <v>11</v>
      </c>
      <c r="AD9" s="21">
        <f t="shared" si="8"/>
        <v>12000</v>
      </c>
      <c r="AE9" s="21"/>
      <c r="AF9" s="21"/>
      <c r="AJ9" s="54" t="str">
        <f>D9</f>
        <v>Anglická</v>
      </c>
      <c r="AK9" s="77">
        <f t="shared" si="9"/>
        <v>37400</v>
      </c>
      <c r="AL9" s="69" t="str">
        <f t="shared" si="10"/>
        <v>ZELENÁ</v>
      </c>
      <c r="AM9" s="63" t="str">
        <f t="shared" si="11"/>
        <v>Anglická</v>
      </c>
      <c r="AN9" s="104">
        <f t="shared" si="12"/>
        <v>12000</v>
      </c>
      <c r="AO9" s="86" t="str">
        <f t="shared" si="13"/>
        <v>C</v>
      </c>
      <c r="AP9" s="91">
        <v>2025</v>
      </c>
    </row>
    <row r="10" spans="1:42" s="4" customFormat="1" ht="12" customHeight="1" thickBot="1" x14ac:dyDescent="0.35">
      <c r="D10" s="4" t="s">
        <v>5</v>
      </c>
      <c r="E10" s="10" t="s">
        <v>301</v>
      </c>
      <c r="F10" s="4">
        <v>5</v>
      </c>
      <c r="H10" s="4">
        <v>5</v>
      </c>
      <c r="J10" s="21"/>
      <c r="L10" s="21"/>
      <c r="N10" s="21"/>
      <c r="P10" s="21"/>
      <c r="R10" s="21"/>
      <c r="T10" s="21"/>
      <c r="V10" s="21"/>
      <c r="X10" s="21"/>
      <c r="Z10" s="21"/>
      <c r="AA10" s="4">
        <v>5</v>
      </c>
      <c r="AB10" s="21">
        <f t="shared" si="14"/>
        <v>46750</v>
      </c>
      <c r="AC10" s="4" t="s">
        <v>11</v>
      </c>
      <c r="AD10" s="21">
        <f t="shared" si="8"/>
        <v>15000</v>
      </c>
      <c r="AE10" s="21"/>
      <c r="AF10" s="21"/>
      <c r="AJ10" s="55" t="str">
        <f>D10</f>
        <v>Arbesova</v>
      </c>
      <c r="AK10" s="77">
        <f t="shared" si="9"/>
        <v>46750</v>
      </c>
      <c r="AL10" s="70" t="str">
        <f t="shared" si="10"/>
        <v>ZELENÁ</v>
      </c>
      <c r="AM10" s="64" t="str">
        <f t="shared" si="11"/>
        <v>Arbesova</v>
      </c>
      <c r="AN10" s="105">
        <f t="shared" si="12"/>
        <v>15000</v>
      </c>
      <c r="AO10" s="87" t="str">
        <f t="shared" si="13"/>
        <v>C</v>
      </c>
      <c r="AP10" s="91">
        <v>2025</v>
      </c>
    </row>
    <row r="11" spans="1:42" s="4" customFormat="1" ht="15" hidden="1" thickBot="1" x14ac:dyDescent="0.35">
      <c r="C11" s="4" t="s">
        <v>6</v>
      </c>
    </row>
    <row r="12" spans="1:42" s="4" customFormat="1" ht="12" customHeight="1" x14ac:dyDescent="0.3">
      <c r="D12" s="4" t="s">
        <v>7</v>
      </c>
      <c r="E12" s="10" t="s">
        <v>301</v>
      </c>
      <c r="F12" s="4">
        <v>1</v>
      </c>
      <c r="I12" s="4">
        <v>1</v>
      </c>
      <c r="J12" s="21">
        <f>I12*$F$270</f>
        <v>2000</v>
      </c>
      <c r="L12" s="21"/>
      <c r="N12" s="21"/>
      <c r="P12" s="21"/>
      <c r="R12" s="21"/>
      <c r="T12" s="21"/>
      <c r="V12" s="21"/>
      <c r="W12" s="4">
        <v>1</v>
      </c>
      <c r="X12" s="21">
        <f>W12*$F$283</f>
        <v>30000</v>
      </c>
      <c r="Z12" s="21"/>
      <c r="AA12" s="4">
        <v>1</v>
      </c>
      <c r="AB12" s="21">
        <f t="shared" ref="AB12:AB15" si="15">AA12*$F$286</f>
        <v>9350</v>
      </c>
      <c r="AC12" s="4" t="s">
        <v>11</v>
      </c>
      <c r="AD12" s="21">
        <f t="shared" ref="AD12:AD15" si="16">F12*$F$293</f>
        <v>3000</v>
      </c>
      <c r="AE12" s="21"/>
      <c r="AF12" s="21"/>
      <c r="AJ12" s="52" t="str">
        <f>D12</f>
        <v>Bezejmenná</v>
      </c>
      <c r="AK12" s="77">
        <f t="shared" ref="AK12:AK15" si="17">J12+L12+N12+P12+R12+T12+V12+X12+Z12+AB12</f>
        <v>41350</v>
      </c>
      <c r="AL12" s="71" t="str">
        <f t="shared" ref="AL12:AL15" si="18">E12</f>
        <v>ZELENÁ</v>
      </c>
      <c r="AM12" s="65" t="str">
        <f t="shared" ref="AM12:AM15" si="19">AJ12</f>
        <v>Bezejmenná</v>
      </c>
      <c r="AN12" s="106">
        <f t="shared" ref="AN12:AN15" si="20">AD12</f>
        <v>3000</v>
      </c>
      <c r="AO12" s="88" t="str">
        <f t="shared" ref="AO12:AO15" si="21">AC12</f>
        <v>C</v>
      </c>
      <c r="AP12" s="91">
        <v>2025</v>
      </c>
    </row>
    <row r="13" spans="1:42" s="4" customFormat="1" ht="12" customHeight="1" x14ac:dyDescent="0.3">
      <c r="D13" s="4" t="s">
        <v>8</v>
      </c>
      <c r="E13" s="10" t="s">
        <v>301</v>
      </c>
      <c r="F13" s="4">
        <v>16</v>
      </c>
      <c r="H13" s="4">
        <v>16</v>
      </c>
      <c r="J13" s="21"/>
      <c r="L13" s="21"/>
      <c r="N13" s="21"/>
      <c r="P13" s="21"/>
      <c r="R13" s="21"/>
      <c r="T13" s="21"/>
      <c r="V13" s="21"/>
      <c r="X13" s="21"/>
      <c r="Z13" s="21"/>
      <c r="AA13" s="4">
        <v>16</v>
      </c>
      <c r="AB13" s="21">
        <f t="shared" si="15"/>
        <v>149600</v>
      </c>
      <c r="AC13" s="4" t="s">
        <v>11</v>
      </c>
      <c r="AD13" s="21">
        <f t="shared" si="16"/>
        <v>48000</v>
      </c>
      <c r="AE13" s="21"/>
      <c r="AF13" s="21"/>
      <c r="AJ13" s="54" t="str">
        <f>D13</f>
        <v>Bořivojova</v>
      </c>
      <c r="AK13" s="77">
        <f t="shared" si="17"/>
        <v>149600</v>
      </c>
      <c r="AL13" s="69" t="str">
        <f t="shared" si="18"/>
        <v>ZELENÁ</v>
      </c>
      <c r="AM13" s="63" t="str">
        <f t="shared" si="19"/>
        <v>Bořivojova</v>
      </c>
      <c r="AN13" s="104">
        <f t="shared" si="20"/>
        <v>48000</v>
      </c>
      <c r="AO13" s="86" t="str">
        <f t="shared" si="21"/>
        <v>C</v>
      </c>
      <c r="AP13" s="91">
        <v>2025</v>
      </c>
    </row>
    <row r="14" spans="1:42" s="4" customFormat="1" ht="12" customHeight="1" x14ac:dyDescent="0.3">
      <c r="D14" s="4" t="s">
        <v>9</v>
      </c>
      <c r="E14" s="10" t="s">
        <v>301</v>
      </c>
      <c r="F14" s="4">
        <v>8</v>
      </c>
      <c r="H14" s="4">
        <v>3</v>
      </c>
      <c r="I14" s="4">
        <v>5</v>
      </c>
      <c r="J14" s="21">
        <f t="shared" ref="J14:J15" si="22">I14*$F$270</f>
        <v>10000</v>
      </c>
      <c r="L14" s="21"/>
      <c r="N14" s="21"/>
      <c r="P14" s="21"/>
      <c r="R14" s="21"/>
      <c r="T14" s="21"/>
      <c r="V14" s="21"/>
      <c r="X14" s="21"/>
      <c r="Z14" s="21"/>
      <c r="AA14" s="4">
        <v>8</v>
      </c>
      <c r="AB14" s="21">
        <f t="shared" si="15"/>
        <v>74800</v>
      </c>
      <c r="AC14" s="4" t="s">
        <v>11</v>
      </c>
      <c r="AD14" s="21">
        <f t="shared" si="16"/>
        <v>24000</v>
      </c>
      <c r="AE14" s="21"/>
      <c r="AF14" s="21"/>
      <c r="AJ14" s="54" t="str">
        <f>D14</f>
        <v>Boženy Němcové</v>
      </c>
      <c r="AK14" s="77">
        <f t="shared" si="17"/>
        <v>84800</v>
      </c>
      <c r="AL14" s="69" t="str">
        <f t="shared" si="18"/>
        <v>ZELENÁ</v>
      </c>
      <c r="AM14" s="63" t="str">
        <f t="shared" si="19"/>
        <v>Boženy Němcové</v>
      </c>
      <c r="AN14" s="104">
        <f t="shared" si="20"/>
        <v>24000</v>
      </c>
      <c r="AO14" s="86" t="str">
        <f t="shared" si="21"/>
        <v>C</v>
      </c>
      <c r="AP14" s="91">
        <v>2025</v>
      </c>
    </row>
    <row r="15" spans="1:42" s="4" customFormat="1" ht="12" customHeight="1" thickBot="1" x14ac:dyDescent="0.35">
      <c r="D15" s="4" t="s">
        <v>10</v>
      </c>
      <c r="E15" s="10" t="s">
        <v>301</v>
      </c>
      <c r="F15" s="4">
        <v>23</v>
      </c>
      <c r="H15" s="4">
        <v>12</v>
      </c>
      <c r="I15" s="4">
        <v>11</v>
      </c>
      <c r="J15" s="21">
        <f t="shared" si="22"/>
        <v>22000</v>
      </c>
      <c r="K15" s="4">
        <v>4</v>
      </c>
      <c r="L15" s="21">
        <f>K15*($F$270+$F$272)</f>
        <v>10000</v>
      </c>
      <c r="N15" s="21"/>
      <c r="P15" s="21"/>
      <c r="R15" s="21"/>
      <c r="T15" s="21"/>
      <c r="V15" s="21"/>
      <c r="X15" s="21"/>
      <c r="Z15" s="21"/>
      <c r="AA15" s="4">
        <v>23</v>
      </c>
      <c r="AB15" s="21">
        <f t="shared" si="15"/>
        <v>215050</v>
      </c>
      <c r="AC15" s="4" t="s">
        <v>11</v>
      </c>
      <c r="AD15" s="21">
        <f t="shared" si="16"/>
        <v>69000</v>
      </c>
      <c r="AE15" s="21"/>
      <c r="AF15" s="21"/>
      <c r="AG15" s="4" t="s">
        <v>255</v>
      </c>
      <c r="AJ15" s="55" t="str">
        <f>D15</f>
        <v>Budečská stezka</v>
      </c>
      <c r="AK15" s="77">
        <f t="shared" si="17"/>
        <v>247050</v>
      </c>
      <c r="AL15" s="70" t="str">
        <f t="shared" si="18"/>
        <v>ZELENÁ</v>
      </c>
      <c r="AM15" s="64" t="str">
        <f t="shared" si="19"/>
        <v>Budečská stezka</v>
      </c>
      <c r="AN15" s="105">
        <f t="shared" si="20"/>
        <v>69000</v>
      </c>
      <c r="AO15" s="87" t="str">
        <f t="shared" si="21"/>
        <v>C</v>
      </c>
      <c r="AP15" s="91">
        <v>2025</v>
      </c>
    </row>
    <row r="16" spans="1:42" s="4" customFormat="1" ht="15" hidden="1" thickBot="1" x14ac:dyDescent="0.35">
      <c r="C16" s="4" t="s">
        <v>11</v>
      </c>
    </row>
    <row r="17" spans="3:42" s="4" customFormat="1" ht="12" customHeight="1" x14ac:dyDescent="0.3">
      <c r="D17" s="4" t="s">
        <v>12</v>
      </c>
      <c r="E17" s="10" t="s">
        <v>301</v>
      </c>
      <c r="F17" s="4">
        <v>6</v>
      </c>
      <c r="I17" s="4">
        <v>6</v>
      </c>
      <c r="J17" s="21">
        <f t="shared" ref="J17:J19" si="23">I17*$F$270</f>
        <v>12000</v>
      </c>
      <c r="K17" s="4">
        <v>5</v>
      </c>
      <c r="L17" s="21">
        <f>K17*($F$270+$F$272)</f>
        <v>12500</v>
      </c>
      <c r="N17" s="21"/>
      <c r="P17" s="21"/>
      <c r="R17" s="21"/>
      <c r="T17" s="21"/>
      <c r="V17" s="21"/>
      <c r="X17" s="21"/>
      <c r="Z17" s="21"/>
      <c r="AA17" s="4">
        <v>6</v>
      </c>
      <c r="AB17" s="21">
        <f t="shared" ref="AB17:AB19" si="24">AA17*$F$286</f>
        <v>56100</v>
      </c>
      <c r="AC17" s="4" t="s">
        <v>11</v>
      </c>
      <c r="AD17" s="21">
        <f t="shared" ref="AD17:AD19" si="25">F17*$F$293</f>
        <v>18000</v>
      </c>
      <c r="AE17" s="21"/>
      <c r="AF17" s="21"/>
      <c r="AJ17" s="52" t="str">
        <f>D17</f>
        <v>Cesta brigádníků</v>
      </c>
      <c r="AK17" s="77">
        <f t="shared" ref="AK17:AK19" si="26">J17+L17+N17+P17+R17+T17+V17+X17+Z17+AB17</f>
        <v>80600</v>
      </c>
      <c r="AL17" s="71" t="str">
        <f t="shared" ref="AL17:AL19" si="27">E17</f>
        <v>ZELENÁ</v>
      </c>
      <c r="AM17" s="65" t="str">
        <f t="shared" ref="AM17:AM19" si="28">AJ17</f>
        <v>Cesta brigádníků</v>
      </c>
      <c r="AN17" s="106">
        <f t="shared" ref="AN17:AN19" si="29">AD17</f>
        <v>18000</v>
      </c>
      <c r="AO17" s="88" t="str">
        <f t="shared" ref="AO17:AO19" si="30">AC17</f>
        <v>C</v>
      </c>
      <c r="AP17" s="91">
        <v>2025</v>
      </c>
    </row>
    <row r="18" spans="3:42" s="4" customFormat="1" ht="12" customHeight="1" x14ac:dyDescent="0.3">
      <c r="D18" s="4" t="s">
        <v>13</v>
      </c>
      <c r="E18" s="3" t="s">
        <v>277</v>
      </c>
      <c r="F18" s="4">
        <v>8</v>
      </c>
      <c r="H18" s="4">
        <v>1</v>
      </c>
      <c r="I18" s="4">
        <v>7</v>
      </c>
      <c r="J18" s="21">
        <f t="shared" si="23"/>
        <v>14000</v>
      </c>
      <c r="L18" s="21"/>
      <c r="N18" s="21"/>
      <c r="P18" s="21"/>
      <c r="R18" s="21"/>
      <c r="T18" s="21"/>
      <c r="U18" s="4">
        <v>2</v>
      </c>
      <c r="V18" s="21">
        <f>U18*$F$281</f>
        <v>19000</v>
      </c>
      <c r="W18" s="4">
        <v>1</v>
      </c>
      <c r="X18" s="21">
        <f>W18*$F$283</f>
        <v>30000</v>
      </c>
      <c r="Z18" s="21"/>
      <c r="AA18" s="4">
        <v>8</v>
      </c>
      <c r="AB18" s="21">
        <f t="shared" si="24"/>
        <v>74800</v>
      </c>
      <c r="AC18" s="4" t="s">
        <v>11</v>
      </c>
      <c r="AD18" s="21">
        <f t="shared" si="25"/>
        <v>24000</v>
      </c>
      <c r="AE18" s="21"/>
      <c r="AF18" s="21"/>
      <c r="AJ18" s="54" t="str">
        <f>D18</f>
        <v>Chelčického</v>
      </c>
      <c r="AK18" s="77">
        <f t="shared" si="26"/>
        <v>137800</v>
      </c>
      <c r="AL18" s="69" t="str">
        <f t="shared" si="27"/>
        <v>ORANŽOVÁ</v>
      </c>
      <c r="AM18" s="63" t="str">
        <f t="shared" si="28"/>
        <v>Chelčického</v>
      </c>
      <c r="AN18" s="104">
        <f t="shared" si="29"/>
        <v>24000</v>
      </c>
      <c r="AO18" s="86" t="str">
        <f t="shared" si="30"/>
        <v>C</v>
      </c>
      <c r="AP18" s="91">
        <v>2022</v>
      </c>
    </row>
    <row r="19" spans="3:42" s="4" customFormat="1" ht="12" customHeight="1" thickBot="1" x14ac:dyDescent="0.35">
      <c r="D19" s="4" t="s">
        <v>14</v>
      </c>
      <c r="E19" s="10" t="s">
        <v>301</v>
      </c>
      <c r="F19" s="4">
        <v>7</v>
      </c>
      <c r="I19" s="4">
        <v>7</v>
      </c>
      <c r="J19" s="21">
        <f t="shared" si="23"/>
        <v>14000</v>
      </c>
      <c r="L19" s="21"/>
      <c r="N19" s="21"/>
      <c r="O19" s="4">
        <v>1</v>
      </c>
      <c r="P19" s="21">
        <f>O19*$F$276</f>
        <v>6000</v>
      </c>
      <c r="R19" s="21"/>
      <c r="T19" s="21"/>
      <c r="V19" s="21"/>
      <c r="X19" s="21"/>
      <c r="Z19" s="21"/>
      <c r="AA19" s="4">
        <v>7</v>
      </c>
      <c r="AB19" s="21">
        <f t="shared" si="24"/>
        <v>65450</v>
      </c>
      <c r="AC19" s="4" t="s">
        <v>11</v>
      </c>
      <c r="AD19" s="21">
        <f t="shared" si="25"/>
        <v>21000</v>
      </c>
      <c r="AE19" s="21"/>
      <c r="AF19" s="21"/>
      <c r="AG19" s="4" t="s">
        <v>287</v>
      </c>
      <c r="AJ19" s="55" t="str">
        <f>D19</f>
        <v>Chmelova</v>
      </c>
      <c r="AK19" s="77">
        <f t="shared" si="26"/>
        <v>85450</v>
      </c>
      <c r="AL19" s="70" t="str">
        <f t="shared" si="27"/>
        <v>ZELENÁ</v>
      </c>
      <c r="AM19" s="64" t="str">
        <f t="shared" si="28"/>
        <v>Chmelova</v>
      </c>
      <c r="AN19" s="105">
        <f t="shared" si="29"/>
        <v>21000</v>
      </c>
      <c r="AO19" s="87" t="str">
        <f t="shared" si="30"/>
        <v>C</v>
      </c>
      <c r="AP19" s="91">
        <v>2025</v>
      </c>
    </row>
    <row r="20" spans="3:42" s="4" customFormat="1" ht="15" hidden="1" thickBot="1" x14ac:dyDescent="0.35">
      <c r="C20" s="4" t="s">
        <v>15</v>
      </c>
    </row>
    <row r="21" spans="3:42" s="4" customFormat="1" ht="12" customHeight="1" x14ac:dyDescent="0.3">
      <c r="D21" s="4" t="s">
        <v>16</v>
      </c>
      <c r="E21" s="10" t="s">
        <v>301</v>
      </c>
      <c r="F21" s="4">
        <v>19</v>
      </c>
      <c r="G21" s="4">
        <v>8</v>
      </c>
      <c r="H21" s="4">
        <v>8</v>
      </c>
      <c r="I21" s="4">
        <v>11</v>
      </c>
      <c r="J21" s="22">
        <f>I21*$F$271</f>
        <v>27500</v>
      </c>
      <c r="K21" s="4">
        <v>3</v>
      </c>
      <c r="L21" s="22">
        <f>K21*(F$271+$F$273)</f>
        <v>9600</v>
      </c>
      <c r="N21" s="21"/>
      <c r="P21" s="21"/>
      <c r="R21" s="21"/>
      <c r="T21" s="21"/>
      <c r="V21" s="21"/>
      <c r="X21" s="21"/>
      <c r="Z21" s="21"/>
      <c r="AA21" s="4">
        <v>11</v>
      </c>
      <c r="AB21" s="21">
        <f>AA21*$F$287</f>
        <v>114950</v>
      </c>
      <c r="AC21" s="4" t="s">
        <v>6</v>
      </c>
      <c r="AD21" s="21">
        <f t="shared" ref="AD21:AD24" si="31">F21*$F$293</f>
        <v>57000</v>
      </c>
      <c r="AF21" s="21"/>
      <c r="AJ21" s="52" t="str">
        <f>D21</f>
        <v>Dobrovského</v>
      </c>
      <c r="AK21" s="77">
        <f t="shared" ref="AK21:AK24" si="32">J21+L21+N21+P21+R21+T21+V21+X21+Z21+AB21</f>
        <v>152050</v>
      </c>
      <c r="AL21" s="71" t="str">
        <f t="shared" ref="AL21:AL24" si="33">E21</f>
        <v>ZELENÁ</v>
      </c>
      <c r="AM21" s="65" t="str">
        <f t="shared" ref="AM21:AM24" si="34">AJ21</f>
        <v>Dobrovského</v>
      </c>
      <c r="AN21" s="106">
        <f t="shared" ref="AN21:AN24" si="35">AD21</f>
        <v>57000</v>
      </c>
      <c r="AO21" s="88" t="str">
        <f t="shared" ref="AO21:AO24" si="36">AC21</f>
        <v>B</v>
      </c>
      <c r="AP21" s="93">
        <v>2024</v>
      </c>
    </row>
    <row r="22" spans="3:42" s="4" customFormat="1" ht="12" customHeight="1" x14ac:dyDescent="0.3">
      <c r="D22" s="4" t="s">
        <v>17</v>
      </c>
      <c r="E22" s="10" t="s">
        <v>301</v>
      </c>
      <c r="F22" s="4">
        <v>11</v>
      </c>
      <c r="G22" s="4">
        <v>3</v>
      </c>
      <c r="H22" s="4">
        <v>3</v>
      </c>
      <c r="I22" s="4">
        <v>8</v>
      </c>
      <c r="J22" s="21">
        <f t="shared" ref="J22:J23" si="37">I22*$F$270</f>
        <v>16000</v>
      </c>
      <c r="K22" s="4">
        <v>2</v>
      </c>
      <c r="L22" s="21">
        <f>K22*($F$270+$F$272)</f>
        <v>5000</v>
      </c>
      <c r="N22" s="21"/>
      <c r="P22" s="21"/>
      <c r="R22" s="21"/>
      <c r="T22" s="21"/>
      <c r="V22" s="21"/>
      <c r="X22" s="21"/>
      <c r="Z22" s="21"/>
      <c r="AA22" s="4">
        <v>8</v>
      </c>
      <c r="AB22" s="21">
        <f t="shared" ref="AB22:AB24" si="38">AA22*$F$286</f>
        <v>74800</v>
      </c>
      <c r="AC22" s="4" t="s">
        <v>11</v>
      </c>
      <c r="AD22" s="21">
        <f t="shared" si="31"/>
        <v>33000</v>
      </c>
      <c r="AE22" s="21"/>
      <c r="AF22" s="21"/>
      <c r="AJ22" s="54" t="str">
        <f>D22</f>
        <v>Dr. E. Beneše</v>
      </c>
      <c r="AK22" s="77">
        <f t="shared" si="32"/>
        <v>95800</v>
      </c>
      <c r="AL22" s="69" t="str">
        <f t="shared" si="33"/>
        <v>ZELENÁ</v>
      </c>
      <c r="AM22" s="63" t="str">
        <f t="shared" si="34"/>
        <v>Dr. E. Beneše</v>
      </c>
      <c r="AN22" s="104">
        <f t="shared" si="35"/>
        <v>33000</v>
      </c>
      <c r="AO22" s="86" t="str">
        <f t="shared" si="36"/>
        <v>C</v>
      </c>
      <c r="AP22" s="91">
        <v>2025</v>
      </c>
    </row>
    <row r="23" spans="3:42" s="4" customFormat="1" ht="12" customHeight="1" x14ac:dyDescent="0.3">
      <c r="D23" s="4" t="s">
        <v>18</v>
      </c>
      <c r="E23" s="10" t="s">
        <v>301</v>
      </c>
      <c r="F23" s="4">
        <v>4</v>
      </c>
      <c r="H23" s="4">
        <v>1</v>
      </c>
      <c r="I23" s="4">
        <v>3</v>
      </c>
      <c r="J23" s="21">
        <f t="shared" si="37"/>
        <v>6000</v>
      </c>
      <c r="K23" s="4">
        <v>1</v>
      </c>
      <c r="L23" s="21">
        <f>K23*($F$270+$F$272)</f>
        <v>2500</v>
      </c>
      <c r="N23" s="21"/>
      <c r="P23" s="21"/>
      <c r="R23" s="21"/>
      <c r="T23" s="21"/>
      <c r="V23" s="21"/>
      <c r="X23" s="21"/>
      <c r="Z23" s="21"/>
      <c r="AA23" s="4">
        <v>4</v>
      </c>
      <c r="AB23" s="21">
        <f t="shared" si="38"/>
        <v>37400</v>
      </c>
      <c r="AC23" s="4" t="s">
        <v>11</v>
      </c>
      <c r="AD23" s="21">
        <f t="shared" si="31"/>
        <v>12000</v>
      </c>
      <c r="AE23" s="21"/>
      <c r="AF23" s="21"/>
      <c r="AJ23" s="54" t="str">
        <f>D23</f>
        <v>Družstevní</v>
      </c>
      <c r="AK23" s="77">
        <f t="shared" si="32"/>
        <v>45900</v>
      </c>
      <c r="AL23" s="69" t="str">
        <f t="shared" si="33"/>
        <v>ZELENÁ</v>
      </c>
      <c r="AM23" s="63" t="str">
        <f t="shared" si="34"/>
        <v>Družstevní</v>
      </c>
      <c r="AN23" s="104">
        <f t="shared" si="35"/>
        <v>12000</v>
      </c>
      <c r="AO23" s="86" t="str">
        <f t="shared" si="36"/>
        <v>C</v>
      </c>
      <c r="AP23" s="91">
        <v>2025</v>
      </c>
    </row>
    <row r="24" spans="3:42" s="4" customFormat="1" ht="12" customHeight="1" thickBot="1" x14ac:dyDescent="0.35">
      <c r="D24" s="4" t="s">
        <v>19</v>
      </c>
      <c r="E24" s="10" t="s">
        <v>301</v>
      </c>
      <c r="F24" s="4">
        <v>2</v>
      </c>
      <c r="H24" s="4">
        <v>2</v>
      </c>
      <c r="J24" s="21"/>
      <c r="L24" s="21"/>
      <c r="N24" s="21"/>
      <c r="P24" s="21"/>
      <c r="R24" s="21"/>
      <c r="T24" s="21"/>
      <c r="V24" s="21"/>
      <c r="X24" s="21"/>
      <c r="Z24" s="21"/>
      <c r="AA24" s="4">
        <v>2</v>
      </c>
      <c r="AB24" s="21">
        <f t="shared" si="38"/>
        <v>18700</v>
      </c>
      <c r="AC24" s="4" t="s">
        <v>11</v>
      </c>
      <c r="AD24" s="21">
        <f t="shared" si="31"/>
        <v>6000</v>
      </c>
      <c r="AE24" s="21"/>
      <c r="AF24" s="21"/>
      <c r="AJ24" s="55" t="str">
        <f>D24</f>
        <v>Dvořákova</v>
      </c>
      <c r="AK24" s="77">
        <f t="shared" si="32"/>
        <v>18700</v>
      </c>
      <c r="AL24" s="70" t="str">
        <f t="shared" si="33"/>
        <v>ZELENÁ</v>
      </c>
      <c r="AM24" s="64" t="str">
        <f t="shared" si="34"/>
        <v>Dvořákova</v>
      </c>
      <c r="AN24" s="105">
        <f t="shared" si="35"/>
        <v>6000</v>
      </c>
      <c r="AO24" s="87" t="str">
        <f t="shared" si="36"/>
        <v>C</v>
      </c>
      <c r="AP24" s="91">
        <v>2025</v>
      </c>
    </row>
    <row r="25" spans="3:42" s="4" customFormat="1" ht="15" hidden="1" thickBot="1" x14ac:dyDescent="0.35">
      <c r="D25" s="4" t="s">
        <v>20</v>
      </c>
      <c r="F25" s="4">
        <v>0</v>
      </c>
    </row>
    <row r="26" spans="3:42" s="4" customFormat="1" ht="12" customHeight="1" thickBot="1" x14ac:dyDescent="0.35">
      <c r="D26" s="4" t="s">
        <v>21</v>
      </c>
      <c r="E26" s="10" t="s">
        <v>301</v>
      </c>
      <c r="F26" s="4">
        <v>7</v>
      </c>
      <c r="I26" s="4">
        <v>7</v>
      </c>
      <c r="J26" s="21">
        <f>I26*$F$270</f>
        <v>14000</v>
      </c>
      <c r="L26" s="21"/>
      <c r="M26" s="4">
        <v>1</v>
      </c>
      <c r="N26" s="21">
        <f>M26*$F$274</f>
        <v>3000</v>
      </c>
      <c r="O26" s="4">
        <v>1</v>
      </c>
      <c r="P26" s="21">
        <f>O26*$F$276</f>
        <v>6000</v>
      </c>
      <c r="R26" s="21"/>
      <c r="T26" s="21"/>
      <c r="V26" s="21"/>
      <c r="X26" s="21"/>
      <c r="Z26" s="21"/>
      <c r="AA26" s="4">
        <v>7</v>
      </c>
      <c r="AB26" s="21">
        <f>AA26*$F$286</f>
        <v>65450</v>
      </c>
      <c r="AC26" s="4" t="s">
        <v>11</v>
      </c>
      <c r="AD26" s="21">
        <f>F26*$F$293</f>
        <v>21000</v>
      </c>
      <c r="AE26" s="21"/>
      <c r="AF26" s="21"/>
      <c r="AJ26" s="61" t="str">
        <f>D26</f>
        <v>Dvořákovo nám.</v>
      </c>
      <c r="AK26" s="77">
        <f>J26+L26+N26+P26+R26+T26+V26+X26+Z26+AB26</f>
        <v>88450</v>
      </c>
      <c r="AL26" s="72" t="str">
        <f>E26</f>
        <v>ZELENÁ</v>
      </c>
      <c r="AM26" s="66" t="str">
        <f>AJ26</f>
        <v>Dvořákovo nám.</v>
      </c>
      <c r="AN26" s="107">
        <f>AD26</f>
        <v>21000</v>
      </c>
      <c r="AO26" s="89" t="str">
        <f>AC26</f>
        <v>C</v>
      </c>
      <c r="AP26" s="91">
        <v>2025</v>
      </c>
    </row>
    <row r="27" spans="3:42" s="4" customFormat="1" ht="15" hidden="1" thickBot="1" x14ac:dyDescent="0.35">
      <c r="C27" s="4" t="s">
        <v>22</v>
      </c>
    </row>
    <row r="28" spans="3:42" s="4" customFormat="1" ht="12" customHeight="1" thickBot="1" x14ac:dyDescent="0.35">
      <c r="D28" s="4" t="s">
        <v>23</v>
      </c>
      <c r="E28" s="10" t="s">
        <v>301</v>
      </c>
      <c r="F28" s="4">
        <v>8</v>
      </c>
      <c r="H28" s="4">
        <v>1</v>
      </c>
      <c r="I28" s="4">
        <v>7</v>
      </c>
      <c r="J28" s="21">
        <f>I28*$F$270</f>
        <v>14000</v>
      </c>
      <c r="L28" s="21"/>
      <c r="M28" s="4">
        <v>1</v>
      </c>
      <c r="N28" s="21">
        <f>M28*$F$274</f>
        <v>3000</v>
      </c>
      <c r="P28" s="21"/>
      <c r="R28" s="21"/>
      <c r="T28" s="21"/>
      <c r="V28" s="21"/>
      <c r="X28" s="21"/>
      <c r="Z28" s="21"/>
      <c r="AA28" s="4">
        <v>8</v>
      </c>
      <c r="AB28" s="21">
        <f>AA28*$F$286</f>
        <v>74800</v>
      </c>
      <c r="AC28" s="4" t="s">
        <v>11</v>
      </c>
      <c r="AD28" s="21">
        <f>F28*$F$293</f>
        <v>24000</v>
      </c>
      <c r="AE28" s="21"/>
      <c r="AF28" s="21"/>
      <c r="AJ28" s="61" t="str">
        <f>D28</f>
        <v>Erbenova</v>
      </c>
      <c r="AK28" s="77">
        <f>J28+L28+N28+P28+R28+T28+V28+X28+Z28+AB28</f>
        <v>91800</v>
      </c>
      <c r="AL28" s="72" t="str">
        <f>E28</f>
        <v>ZELENÁ</v>
      </c>
      <c r="AM28" s="66" t="str">
        <f>AJ28</f>
        <v>Erbenova</v>
      </c>
      <c r="AN28" s="107">
        <f>AD28</f>
        <v>24000</v>
      </c>
      <c r="AO28" s="89" t="str">
        <f>AC28</f>
        <v>C</v>
      </c>
      <c r="AP28" s="91">
        <v>2025</v>
      </c>
    </row>
    <row r="29" spans="3:42" s="4" customFormat="1" ht="15" hidden="1" thickBot="1" x14ac:dyDescent="0.35">
      <c r="C29" s="4" t="s">
        <v>24</v>
      </c>
    </row>
    <row r="30" spans="3:42" s="4" customFormat="1" ht="12" customHeight="1" thickBot="1" x14ac:dyDescent="0.35">
      <c r="D30" s="4" t="s">
        <v>25</v>
      </c>
      <c r="E30" s="11" t="s">
        <v>302</v>
      </c>
      <c r="F30" s="4">
        <v>2</v>
      </c>
      <c r="G30" s="4">
        <v>2</v>
      </c>
      <c r="H30" s="4">
        <v>2</v>
      </c>
      <c r="J30" s="21"/>
      <c r="L30" s="21"/>
      <c r="N30" s="21"/>
      <c r="P30" s="21"/>
      <c r="R30" s="21"/>
      <c r="T30" s="21"/>
      <c r="V30" s="21"/>
      <c r="X30" s="21"/>
      <c r="Z30" s="21"/>
      <c r="AB30" s="21"/>
      <c r="AC30" s="4" t="s">
        <v>11</v>
      </c>
      <c r="AD30" s="21">
        <f>F30*$F$293</f>
        <v>6000</v>
      </c>
      <c r="AE30" s="21"/>
      <c r="AF30" s="21"/>
      <c r="AJ30" s="61" t="str">
        <f>D30</f>
        <v>Fibichova</v>
      </c>
      <c r="AK30" s="77">
        <f>J30+L30+N30+P30+R30+T30+V30+X30+Z30+AB30</f>
        <v>0</v>
      </c>
      <c r="AL30" s="72" t="str">
        <f>E30</f>
        <v>MODRÁ</v>
      </c>
      <c r="AM30" s="66" t="str">
        <f>AJ30</f>
        <v>Fibichova</v>
      </c>
      <c r="AN30" s="107">
        <f>AD30</f>
        <v>6000</v>
      </c>
      <c r="AO30" s="89" t="str">
        <f>AC30</f>
        <v>C</v>
      </c>
      <c r="AP30" s="94">
        <v>2024</v>
      </c>
    </row>
    <row r="31" spans="3:42" s="4" customFormat="1" ht="15" hidden="1" thickBot="1" x14ac:dyDescent="0.35">
      <c r="C31" s="4" t="s">
        <v>26</v>
      </c>
    </row>
    <row r="32" spans="3:42" s="4" customFormat="1" ht="12" customHeight="1" x14ac:dyDescent="0.3">
      <c r="D32" s="4" t="s">
        <v>298</v>
      </c>
      <c r="E32" s="10" t="s">
        <v>301</v>
      </c>
      <c r="F32" s="4">
        <v>22</v>
      </c>
      <c r="G32" s="4">
        <v>10</v>
      </c>
      <c r="H32" s="4">
        <v>10</v>
      </c>
      <c r="I32" s="4">
        <v>12</v>
      </c>
      <c r="J32" s="21">
        <f>I32*$F$270</f>
        <v>24000</v>
      </c>
      <c r="L32" s="21"/>
      <c r="N32" s="21"/>
      <c r="P32" s="21"/>
      <c r="Q32" s="4">
        <v>1</v>
      </c>
      <c r="R32" s="21">
        <f>Q32*$F$278</f>
        <v>500</v>
      </c>
      <c r="T32" s="21"/>
      <c r="V32" s="21"/>
      <c r="X32" s="21"/>
      <c r="Z32" s="21"/>
      <c r="AA32" s="4">
        <v>12</v>
      </c>
      <c r="AB32" s="21">
        <f>AA32*$F$286</f>
        <v>112200</v>
      </c>
      <c r="AC32" s="4" t="s">
        <v>11</v>
      </c>
      <c r="AD32" s="21">
        <f t="shared" ref="AD32:AD34" si="39">F32*$F$293</f>
        <v>66000</v>
      </c>
      <c r="AE32" s="21"/>
      <c r="AF32" s="21"/>
      <c r="AJ32" s="52" t="str">
        <f>D32</f>
        <v>Gagarinova + SÍDL.</v>
      </c>
      <c r="AK32" s="77">
        <f t="shared" ref="AK32:AK34" si="40">J32+L32+N32+P32+R32+T32+V32+X32+Z32+AB32</f>
        <v>136700</v>
      </c>
      <c r="AL32" s="71" t="str">
        <f t="shared" ref="AL32:AL34" si="41">E32</f>
        <v>ZELENÁ</v>
      </c>
      <c r="AM32" s="65" t="str">
        <f t="shared" ref="AM32:AM34" si="42">AJ32</f>
        <v>Gagarinova + SÍDL.</v>
      </c>
      <c r="AN32" s="106">
        <f t="shared" ref="AN32:AN34" si="43">AD32</f>
        <v>66000</v>
      </c>
      <c r="AO32" s="88" t="str">
        <f t="shared" ref="AO32:AO34" si="44">AC32</f>
        <v>C</v>
      </c>
      <c r="AP32" s="91">
        <v>2025</v>
      </c>
    </row>
    <row r="33" spans="3:42" s="4" customFormat="1" ht="12" customHeight="1" thickBot="1" x14ac:dyDescent="0.35">
      <c r="D33" s="4" t="s">
        <v>27</v>
      </c>
      <c r="E33" s="10" t="s">
        <v>301</v>
      </c>
      <c r="F33" s="4">
        <v>34</v>
      </c>
      <c r="G33" s="26">
        <v>3</v>
      </c>
      <c r="H33" s="4">
        <v>6</v>
      </c>
      <c r="I33" s="4">
        <v>28</v>
      </c>
      <c r="J33" s="22">
        <f>I33*$F$271</f>
        <v>70000</v>
      </c>
      <c r="K33" s="4">
        <v>5</v>
      </c>
      <c r="L33" s="22">
        <f>K33*(F$271+$F$273)</f>
        <v>16000</v>
      </c>
      <c r="M33" s="4">
        <v>1</v>
      </c>
      <c r="N33" s="21">
        <f>M33*$F$275</f>
        <v>3600</v>
      </c>
      <c r="P33" s="21"/>
      <c r="R33" s="21"/>
      <c r="T33" s="21"/>
      <c r="V33" s="21"/>
      <c r="X33" s="21"/>
      <c r="Z33" s="21"/>
      <c r="AA33" s="4">
        <v>31</v>
      </c>
      <c r="AB33" s="21">
        <f>AA33*$F$287</f>
        <v>323950</v>
      </c>
      <c r="AC33" s="4" t="s">
        <v>267</v>
      </c>
      <c r="AD33" s="21">
        <f t="shared" si="39"/>
        <v>102000</v>
      </c>
      <c r="AF33" s="21"/>
      <c r="AJ33" s="54" t="str">
        <f>D33</f>
        <v>Gen. Klapálka</v>
      </c>
      <c r="AK33" s="77">
        <f t="shared" si="40"/>
        <v>413550</v>
      </c>
      <c r="AL33" s="69" t="str">
        <f t="shared" si="41"/>
        <v>ZELENÁ</v>
      </c>
      <c r="AM33" s="63" t="str">
        <f t="shared" si="42"/>
        <v>Gen. Klapálka</v>
      </c>
      <c r="AN33" s="104">
        <f t="shared" si="43"/>
        <v>102000</v>
      </c>
      <c r="AO33" s="86" t="str">
        <f t="shared" si="44"/>
        <v xml:space="preserve"> A</v>
      </c>
      <c r="AP33" s="91">
        <v>2023</v>
      </c>
    </row>
    <row r="34" spans="3:42" s="4" customFormat="1" ht="12" customHeight="1" thickBot="1" x14ac:dyDescent="0.35">
      <c r="D34" s="4" t="s">
        <v>28</v>
      </c>
      <c r="E34" s="11" t="s">
        <v>302</v>
      </c>
      <c r="F34" s="4">
        <v>1</v>
      </c>
      <c r="G34" s="4">
        <v>1</v>
      </c>
      <c r="H34" s="4">
        <v>1</v>
      </c>
      <c r="J34" s="21"/>
      <c r="L34" s="21"/>
      <c r="N34" s="21"/>
      <c r="P34" s="21"/>
      <c r="R34" s="21"/>
      <c r="T34" s="21"/>
      <c r="V34" s="21"/>
      <c r="X34" s="21"/>
      <c r="Z34" s="21"/>
      <c r="AB34" s="21"/>
      <c r="AC34" s="4" t="s">
        <v>11</v>
      </c>
      <c r="AD34" s="21">
        <f t="shared" si="39"/>
        <v>3000</v>
      </c>
      <c r="AE34" s="21"/>
      <c r="AF34" s="21"/>
      <c r="AJ34" s="55" t="str">
        <f>D34</f>
        <v>Grégrova</v>
      </c>
      <c r="AK34" s="77">
        <f t="shared" si="40"/>
        <v>0</v>
      </c>
      <c r="AL34" s="70" t="str">
        <f t="shared" si="41"/>
        <v>MODRÁ</v>
      </c>
      <c r="AM34" s="64" t="str">
        <f t="shared" si="42"/>
        <v>Grégrova</v>
      </c>
      <c r="AN34" s="105">
        <f t="shared" si="43"/>
        <v>3000</v>
      </c>
      <c r="AO34" s="87" t="str">
        <f t="shared" si="44"/>
        <v>C</v>
      </c>
      <c r="AP34" s="94">
        <v>2024</v>
      </c>
    </row>
    <row r="35" spans="3:42" s="4" customFormat="1" ht="15" hidden="1" thickBot="1" x14ac:dyDescent="0.35">
      <c r="C35" s="4" t="s">
        <v>29</v>
      </c>
    </row>
    <row r="36" spans="3:42" s="4" customFormat="1" ht="12" customHeight="1" x14ac:dyDescent="0.3">
      <c r="D36" s="4" t="s">
        <v>30</v>
      </c>
      <c r="E36" s="10" t="s">
        <v>301</v>
      </c>
      <c r="F36" s="4">
        <v>10</v>
      </c>
      <c r="G36" s="4">
        <v>6</v>
      </c>
      <c r="H36" s="4">
        <v>6</v>
      </c>
      <c r="I36" s="4">
        <v>4</v>
      </c>
      <c r="J36" s="21">
        <f t="shared" ref="J36:J37" si="45">I36*$F$270</f>
        <v>8000</v>
      </c>
      <c r="L36" s="21"/>
      <c r="N36" s="21"/>
      <c r="P36" s="21"/>
      <c r="R36" s="21"/>
      <c r="T36" s="21"/>
      <c r="V36" s="21"/>
      <c r="X36" s="21"/>
      <c r="Z36" s="21"/>
      <c r="AA36" s="4">
        <v>4</v>
      </c>
      <c r="AB36" s="21">
        <f t="shared" ref="AB36:AB37" si="46">AA36*$F$286</f>
        <v>37400</v>
      </c>
      <c r="AC36" s="4" t="s">
        <v>11</v>
      </c>
      <c r="AD36" s="21">
        <f t="shared" ref="AD36:AD45" si="47">F36*$F$293</f>
        <v>30000</v>
      </c>
      <c r="AE36" s="21"/>
      <c r="AF36" s="21"/>
      <c r="AJ36" s="52" t="str">
        <f>D36</f>
        <v>Hakenova</v>
      </c>
      <c r="AK36" s="77">
        <f t="shared" ref="AK36:AK45" si="48">J36+L36+N36+P36+R36+T36+V36+X36+Z36+AB36</f>
        <v>45400</v>
      </c>
      <c r="AL36" s="71" t="str">
        <f t="shared" ref="AL36:AL45" si="49">E36</f>
        <v>ZELENÁ</v>
      </c>
      <c r="AM36" s="65" t="str">
        <f t="shared" ref="AM36:AM45" si="50">AJ36</f>
        <v>Hakenova</v>
      </c>
      <c r="AN36" s="106">
        <f t="shared" ref="AN36:AN45" si="51">AD36</f>
        <v>30000</v>
      </c>
      <c r="AO36" s="88" t="str">
        <f t="shared" ref="AO36:AO45" si="52">AC36</f>
        <v>C</v>
      </c>
      <c r="AP36" s="91">
        <v>2025</v>
      </c>
    </row>
    <row r="37" spans="3:42" s="4" customFormat="1" ht="12" customHeight="1" x14ac:dyDescent="0.3">
      <c r="D37" s="4" t="s">
        <v>31</v>
      </c>
      <c r="E37" s="10" t="s">
        <v>301</v>
      </c>
      <c r="F37" s="4">
        <v>11</v>
      </c>
      <c r="I37" s="4">
        <v>11</v>
      </c>
      <c r="J37" s="21">
        <f t="shared" si="45"/>
        <v>22000</v>
      </c>
      <c r="L37" s="21"/>
      <c r="M37" s="4">
        <v>1</v>
      </c>
      <c r="N37" s="21">
        <f>M37*$F$274</f>
        <v>3000</v>
      </c>
      <c r="O37" s="4">
        <v>1</v>
      </c>
      <c r="P37" s="21">
        <f>O37*$F$276</f>
        <v>6000</v>
      </c>
      <c r="R37" s="21"/>
      <c r="T37" s="21"/>
      <c r="V37" s="21"/>
      <c r="X37" s="21"/>
      <c r="Y37" s="4">
        <v>1</v>
      </c>
      <c r="Z37" s="21">
        <f>Y37*$F$285</f>
        <v>1000</v>
      </c>
      <c r="AA37" s="4">
        <v>11</v>
      </c>
      <c r="AB37" s="21">
        <f t="shared" si="46"/>
        <v>102850</v>
      </c>
      <c r="AC37" s="4" t="s">
        <v>11</v>
      </c>
      <c r="AD37" s="21">
        <f t="shared" si="47"/>
        <v>33000</v>
      </c>
      <c r="AE37" s="21"/>
      <c r="AF37" s="21"/>
      <c r="AJ37" s="54" t="str">
        <f>D37</f>
        <v>Havlíčkova</v>
      </c>
      <c r="AK37" s="77">
        <f t="shared" si="48"/>
        <v>134850</v>
      </c>
      <c r="AL37" s="69" t="str">
        <f t="shared" si="49"/>
        <v>ZELENÁ</v>
      </c>
      <c r="AM37" s="63" t="str">
        <f t="shared" si="50"/>
        <v>Havlíčkova</v>
      </c>
      <c r="AN37" s="104">
        <f t="shared" si="51"/>
        <v>33000</v>
      </c>
      <c r="AO37" s="86" t="str">
        <f t="shared" si="52"/>
        <v>C</v>
      </c>
      <c r="AP37" s="91">
        <v>2026</v>
      </c>
    </row>
    <row r="38" spans="3:42" s="4" customFormat="1" ht="12" customHeight="1" x14ac:dyDescent="0.3">
      <c r="D38" s="4" t="s">
        <v>32</v>
      </c>
      <c r="E38" s="3" t="s">
        <v>277</v>
      </c>
      <c r="F38" s="4">
        <v>12</v>
      </c>
      <c r="G38" s="27">
        <v>5</v>
      </c>
      <c r="H38" s="4">
        <v>6</v>
      </c>
      <c r="J38" s="21"/>
      <c r="L38" s="21"/>
      <c r="N38" s="21"/>
      <c r="P38" s="21"/>
      <c r="Q38" s="4">
        <v>1</v>
      </c>
      <c r="R38" s="21">
        <f>Q38*$F$278</f>
        <v>500</v>
      </c>
      <c r="T38" s="21"/>
      <c r="V38" s="21"/>
      <c r="W38" s="4">
        <v>1</v>
      </c>
      <c r="X38" s="22">
        <f t="shared" ref="X38:X39" si="53">W38*$F$284</f>
        <v>45000</v>
      </c>
      <c r="Z38" s="21"/>
      <c r="AA38" s="4">
        <v>6</v>
      </c>
      <c r="AB38" s="21">
        <f t="shared" ref="AB38:AB39" si="54">AA38*$F$287</f>
        <v>62700</v>
      </c>
      <c r="AC38" s="4" t="s">
        <v>6</v>
      </c>
      <c r="AD38" s="21">
        <f t="shared" si="47"/>
        <v>36000</v>
      </c>
      <c r="AF38" s="21"/>
      <c r="AJ38" s="54" t="str">
        <f>D38</f>
        <v>Hálkova</v>
      </c>
      <c r="AK38" s="77">
        <f t="shared" si="48"/>
        <v>108200</v>
      </c>
      <c r="AL38" s="69" t="str">
        <f t="shared" si="49"/>
        <v>ORANŽOVÁ</v>
      </c>
      <c r="AM38" s="63" t="str">
        <f t="shared" si="50"/>
        <v>Hálkova</v>
      </c>
      <c r="AN38" s="104">
        <f t="shared" si="51"/>
        <v>36000</v>
      </c>
      <c r="AO38" s="86" t="str">
        <f t="shared" si="52"/>
        <v>B</v>
      </c>
      <c r="AP38" s="91">
        <v>2022</v>
      </c>
    </row>
    <row r="39" spans="3:42" s="4" customFormat="1" ht="12" customHeight="1" x14ac:dyDescent="0.3">
      <c r="D39" s="4" t="s">
        <v>33</v>
      </c>
      <c r="E39" s="3" t="s">
        <v>277</v>
      </c>
      <c r="F39" s="4">
        <v>11</v>
      </c>
      <c r="J39" s="21"/>
      <c r="L39" s="21"/>
      <c r="N39" s="21"/>
      <c r="P39" s="21"/>
      <c r="R39" s="21"/>
      <c r="S39" s="4">
        <v>3</v>
      </c>
      <c r="T39" s="21">
        <f>S39*$F$280</f>
        <v>72000</v>
      </c>
      <c r="V39" s="21"/>
      <c r="W39" s="4">
        <v>1</v>
      </c>
      <c r="X39" s="22">
        <f t="shared" si="53"/>
        <v>45000</v>
      </c>
      <c r="Z39" s="21"/>
      <c r="AA39" s="4">
        <v>8</v>
      </c>
      <c r="AB39" s="21">
        <f t="shared" si="54"/>
        <v>83600</v>
      </c>
      <c r="AC39" s="4" t="s">
        <v>6</v>
      </c>
      <c r="AD39" s="21">
        <f t="shared" si="47"/>
        <v>33000</v>
      </c>
      <c r="AF39" s="21"/>
      <c r="AJ39" s="54" t="str">
        <f>D39</f>
        <v>Hennigsdorfská</v>
      </c>
      <c r="AK39" s="77">
        <f t="shared" si="48"/>
        <v>200600</v>
      </c>
      <c r="AL39" s="69" t="str">
        <f t="shared" si="49"/>
        <v>ORANŽOVÁ</v>
      </c>
      <c r="AM39" s="63" t="str">
        <f t="shared" si="50"/>
        <v>Hennigsdorfská</v>
      </c>
      <c r="AN39" s="104">
        <f t="shared" si="51"/>
        <v>33000</v>
      </c>
      <c r="AO39" s="86" t="str">
        <f t="shared" si="52"/>
        <v>B</v>
      </c>
      <c r="AP39" s="91">
        <v>2022</v>
      </c>
    </row>
    <row r="40" spans="3:42" s="4" customFormat="1" ht="12" customHeight="1" x14ac:dyDescent="0.3">
      <c r="D40" s="4" t="s">
        <v>34</v>
      </c>
      <c r="E40" s="10" t="s">
        <v>301</v>
      </c>
      <c r="F40" s="4">
        <v>17</v>
      </c>
      <c r="I40" s="4">
        <v>17</v>
      </c>
      <c r="J40" s="21">
        <f t="shared" ref="J40:J43" si="55">I40*$F$270</f>
        <v>34000</v>
      </c>
      <c r="L40" s="21"/>
      <c r="N40" s="21"/>
      <c r="P40" s="21"/>
      <c r="R40" s="21"/>
      <c r="T40" s="21"/>
      <c r="V40" s="21"/>
      <c r="X40" s="21"/>
      <c r="Z40" s="21"/>
      <c r="AA40" s="4">
        <v>17</v>
      </c>
      <c r="AB40" s="21">
        <f t="shared" ref="AB40:AB43" si="56">AA40*$F$286</f>
        <v>158950</v>
      </c>
      <c r="AC40" s="4" t="s">
        <v>11</v>
      </c>
      <c r="AD40" s="21">
        <f t="shared" si="47"/>
        <v>51000</v>
      </c>
      <c r="AE40" s="21"/>
      <c r="AF40" s="21"/>
      <c r="AJ40" s="54" t="str">
        <f>D40</f>
        <v>Horní</v>
      </c>
      <c r="AK40" s="77">
        <f t="shared" si="48"/>
        <v>192950</v>
      </c>
      <c r="AL40" s="69" t="str">
        <f t="shared" si="49"/>
        <v>ZELENÁ</v>
      </c>
      <c r="AM40" s="63" t="str">
        <f t="shared" si="50"/>
        <v>Horní</v>
      </c>
      <c r="AN40" s="104">
        <f t="shared" si="51"/>
        <v>51000</v>
      </c>
      <c r="AO40" s="86" t="str">
        <f t="shared" si="52"/>
        <v>C</v>
      </c>
      <c r="AP40" s="91">
        <v>2026</v>
      </c>
    </row>
    <row r="41" spans="3:42" s="4" customFormat="1" ht="12" customHeight="1" x14ac:dyDescent="0.3">
      <c r="D41" s="4" t="s">
        <v>35</v>
      </c>
      <c r="E41" s="10" t="s">
        <v>301</v>
      </c>
      <c r="F41" s="4">
        <v>8</v>
      </c>
      <c r="I41" s="4">
        <v>8</v>
      </c>
      <c r="J41" s="21">
        <f t="shared" si="55"/>
        <v>16000</v>
      </c>
      <c r="L41" s="21"/>
      <c r="N41" s="21"/>
      <c r="P41" s="21"/>
      <c r="R41" s="21"/>
      <c r="T41" s="21"/>
      <c r="V41" s="21"/>
      <c r="X41" s="21"/>
      <c r="Z41" s="21"/>
      <c r="AA41" s="4">
        <v>8</v>
      </c>
      <c r="AB41" s="21">
        <f t="shared" si="56"/>
        <v>74800</v>
      </c>
      <c r="AC41" s="4" t="s">
        <v>11</v>
      </c>
      <c r="AD41" s="21">
        <f t="shared" si="47"/>
        <v>24000</v>
      </c>
      <c r="AE41" s="21"/>
      <c r="AF41" s="21"/>
      <c r="AJ41" s="54" t="str">
        <f>D41</f>
        <v>Horymírova</v>
      </c>
      <c r="AK41" s="77">
        <f t="shared" si="48"/>
        <v>90800</v>
      </c>
      <c r="AL41" s="69" t="str">
        <f t="shared" si="49"/>
        <v>ZELENÁ</v>
      </c>
      <c r="AM41" s="63" t="str">
        <f t="shared" si="50"/>
        <v>Horymírova</v>
      </c>
      <c r="AN41" s="104">
        <f t="shared" si="51"/>
        <v>24000</v>
      </c>
      <c r="AO41" s="86" t="str">
        <f t="shared" si="52"/>
        <v>C</v>
      </c>
      <c r="AP41" s="91">
        <v>2026</v>
      </c>
    </row>
    <row r="42" spans="3:42" s="4" customFormat="1" ht="12" customHeight="1" x14ac:dyDescent="0.3">
      <c r="D42" s="4" t="s">
        <v>36</v>
      </c>
      <c r="E42" s="10" t="s">
        <v>301</v>
      </c>
      <c r="F42" s="4">
        <v>30</v>
      </c>
      <c r="G42" s="4">
        <v>16</v>
      </c>
      <c r="H42" s="4">
        <v>16</v>
      </c>
      <c r="I42" s="4">
        <v>13</v>
      </c>
      <c r="J42" s="21">
        <f t="shared" si="55"/>
        <v>26000</v>
      </c>
      <c r="L42" s="21"/>
      <c r="N42" s="21"/>
      <c r="P42" s="21"/>
      <c r="R42" s="21"/>
      <c r="S42" s="4">
        <v>1</v>
      </c>
      <c r="T42" s="21">
        <f>S42*$F$279</f>
        <v>17000</v>
      </c>
      <c r="V42" s="21"/>
      <c r="X42" s="21"/>
      <c r="Z42" s="21"/>
      <c r="AA42" s="4">
        <v>13</v>
      </c>
      <c r="AB42" s="21">
        <f t="shared" si="56"/>
        <v>121550</v>
      </c>
      <c r="AC42" s="4" t="s">
        <v>11</v>
      </c>
      <c r="AD42" s="21">
        <f t="shared" si="47"/>
        <v>90000</v>
      </c>
      <c r="AE42" s="21"/>
      <c r="AF42" s="21"/>
      <c r="AJ42" s="54" t="str">
        <f>D42</f>
        <v>Hostivítova</v>
      </c>
      <c r="AK42" s="77">
        <f t="shared" si="48"/>
        <v>164550</v>
      </c>
      <c r="AL42" s="69" t="str">
        <f t="shared" si="49"/>
        <v>ZELENÁ</v>
      </c>
      <c r="AM42" s="63" t="str">
        <f t="shared" si="50"/>
        <v>Hostivítova</v>
      </c>
      <c r="AN42" s="104">
        <f t="shared" si="51"/>
        <v>90000</v>
      </c>
      <c r="AO42" s="86" t="str">
        <f t="shared" si="52"/>
        <v>C</v>
      </c>
      <c r="AP42" s="91">
        <v>2026</v>
      </c>
    </row>
    <row r="43" spans="3:42" s="4" customFormat="1" ht="12" customHeight="1" thickBot="1" x14ac:dyDescent="0.35">
      <c r="D43" s="12" t="s">
        <v>37</v>
      </c>
      <c r="E43" s="10" t="s">
        <v>301</v>
      </c>
      <c r="F43" s="4">
        <v>4</v>
      </c>
      <c r="I43" s="4">
        <v>4</v>
      </c>
      <c r="J43" s="21">
        <f t="shared" si="55"/>
        <v>8000</v>
      </c>
      <c r="L43" s="21"/>
      <c r="N43" s="21"/>
      <c r="P43" s="21"/>
      <c r="R43" s="21"/>
      <c r="T43" s="21"/>
      <c r="V43" s="21"/>
      <c r="X43" s="21"/>
      <c r="Z43" s="21"/>
      <c r="AA43" s="4">
        <v>4</v>
      </c>
      <c r="AB43" s="21">
        <f t="shared" si="56"/>
        <v>37400</v>
      </c>
      <c r="AC43" s="4" t="s">
        <v>11</v>
      </c>
      <c r="AD43" s="21">
        <f t="shared" si="47"/>
        <v>12000</v>
      </c>
      <c r="AE43" s="21"/>
      <c r="AF43" s="21"/>
      <c r="AJ43" s="54" t="str">
        <f>D43</f>
        <v>Husova</v>
      </c>
      <c r="AK43" s="77">
        <f t="shared" si="48"/>
        <v>45400</v>
      </c>
      <c r="AL43" s="69" t="str">
        <f t="shared" si="49"/>
        <v>ZELENÁ</v>
      </c>
      <c r="AM43" s="63" t="str">
        <f t="shared" si="50"/>
        <v>Husova</v>
      </c>
      <c r="AN43" s="104">
        <f t="shared" si="51"/>
        <v>12000</v>
      </c>
      <c r="AO43" s="86" t="str">
        <f t="shared" si="52"/>
        <v>C</v>
      </c>
      <c r="AP43" s="91">
        <v>2026</v>
      </c>
    </row>
    <row r="44" spans="3:42" s="4" customFormat="1" ht="12" customHeight="1" thickBot="1" x14ac:dyDescent="0.35">
      <c r="D44" s="4" t="s">
        <v>38</v>
      </c>
      <c r="E44" s="11" t="s">
        <v>302</v>
      </c>
      <c r="F44" s="4">
        <v>23</v>
      </c>
      <c r="G44" s="4">
        <v>23</v>
      </c>
      <c r="H44" s="4">
        <v>23</v>
      </c>
      <c r="J44" s="21"/>
      <c r="L44" s="21"/>
      <c r="N44" s="21"/>
      <c r="P44" s="21"/>
      <c r="R44" s="21"/>
      <c r="T44" s="21"/>
      <c r="V44" s="21"/>
      <c r="X44" s="21"/>
      <c r="Z44" s="21"/>
      <c r="AB44" s="21">
        <f>AA44*$F$287</f>
        <v>0</v>
      </c>
      <c r="AC44" s="4" t="s">
        <v>6</v>
      </c>
      <c r="AD44" s="21">
        <f t="shared" si="47"/>
        <v>69000</v>
      </c>
      <c r="AE44" s="21"/>
      <c r="AF44" s="21"/>
      <c r="AJ44" s="54" t="str">
        <f>D44</f>
        <v>Hybešova</v>
      </c>
      <c r="AK44" s="77">
        <f t="shared" si="48"/>
        <v>0</v>
      </c>
      <c r="AL44" s="69" t="str">
        <f t="shared" si="49"/>
        <v>MODRÁ</v>
      </c>
      <c r="AM44" s="63" t="str">
        <f t="shared" si="50"/>
        <v>Hybešova</v>
      </c>
      <c r="AN44" s="104">
        <f t="shared" si="51"/>
        <v>69000</v>
      </c>
      <c r="AO44" s="86" t="str">
        <f t="shared" si="52"/>
        <v>B</v>
      </c>
      <c r="AP44" s="94">
        <v>2021</v>
      </c>
    </row>
    <row r="45" spans="3:42" s="4" customFormat="1" ht="12" customHeight="1" thickBot="1" x14ac:dyDescent="0.35">
      <c r="D45" s="4" t="s">
        <v>251</v>
      </c>
      <c r="E45" s="10" t="s">
        <v>301</v>
      </c>
      <c r="F45" s="4">
        <v>4</v>
      </c>
      <c r="I45" s="4">
        <v>4</v>
      </c>
      <c r="J45" s="21">
        <f>I45*$F$270</f>
        <v>8000</v>
      </c>
      <c r="L45" s="21"/>
      <c r="N45" s="21"/>
      <c r="O45" s="4">
        <v>1</v>
      </c>
      <c r="P45" s="21">
        <f>O45*$F$276</f>
        <v>6000</v>
      </c>
      <c r="R45" s="21"/>
      <c r="T45" s="21"/>
      <c r="V45" s="21"/>
      <c r="X45" s="21"/>
      <c r="Z45" s="21"/>
      <c r="AA45" s="4">
        <v>4</v>
      </c>
      <c r="AB45" s="21">
        <f>AA45*$F$286</f>
        <v>37400</v>
      </c>
      <c r="AC45" s="4" t="s">
        <v>11</v>
      </c>
      <c r="AD45" s="21">
        <f t="shared" si="47"/>
        <v>12000</v>
      </c>
      <c r="AE45" s="21"/>
      <c r="AF45" s="21"/>
      <c r="AJ45" s="55" t="str">
        <f>D45</f>
        <v>Hybešova VEDLEJŠÍ</v>
      </c>
      <c r="AK45" s="77">
        <f t="shared" si="48"/>
        <v>51400</v>
      </c>
      <c r="AL45" s="70" t="str">
        <f t="shared" si="49"/>
        <v>ZELENÁ</v>
      </c>
      <c r="AM45" s="64" t="str">
        <f t="shared" si="50"/>
        <v>Hybešova VEDLEJŠÍ</v>
      </c>
      <c r="AN45" s="105">
        <f t="shared" si="51"/>
        <v>12000</v>
      </c>
      <c r="AO45" s="87" t="str">
        <f t="shared" si="52"/>
        <v>C</v>
      </c>
      <c r="AP45" s="91">
        <v>2026</v>
      </c>
    </row>
    <row r="46" spans="3:42" s="4" customFormat="1" ht="15" hidden="1" thickBot="1" x14ac:dyDescent="0.35">
      <c r="C46" s="4" t="s">
        <v>39</v>
      </c>
    </row>
    <row r="47" spans="3:42" s="4" customFormat="1" ht="12" customHeight="1" thickBot="1" x14ac:dyDescent="0.35">
      <c r="D47" s="4" t="s">
        <v>40</v>
      </c>
      <c r="E47" s="11" t="s">
        <v>302</v>
      </c>
      <c r="F47" s="4">
        <v>12</v>
      </c>
      <c r="G47" s="4">
        <v>12</v>
      </c>
      <c r="H47" s="4">
        <v>12</v>
      </c>
      <c r="J47" s="21"/>
      <c r="L47" s="21"/>
      <c r="N47" s="21"/>
      <c r="P47" s="21"/>
      <c r="R47" s="21"/>
      <c r="T47" s="21"/>
      <c r="V47" s="21"/>
      <c r="X47" s="21"/>
      <c r="Z47" s="21"/>
      <c r="AB47" s="21"/>
      <c r="AC47" s="4" t="s">
        <v>11</v>
      </c>
      <c r="AD47" s="21">
        <f>F47*$F$293</f>
        <v>36000</v>
      </c>
      <c r="AE47" s="21"/>
      <c r="AF47" s="21"/>
      <c r="AJ47" s="61" t="str">
        <f>D47</f>
        <v>I. Olbrachta</v>
      </c>
      <c r="AK47" s="77">
        <f>J47+L47+N47+P47+R47+T47+V47+X47+Z47+AB47</f>
        <v>0</v>
      </c>
      <c r="AL47" s="72" t="str">
        <f>E47</f>
        <v>MODRÁ</v>
      </c>
      <c r="AM47" s="66" t="str">
        <f>AJ47</f>
        <v>I. Olbrachta</v>
      </c>
      <c r="AN47" s="107">
        <f>AD47</f>
        <v>36000</v>
      </c>
      <c r="AO47" s="89" t="str">
        <f>AC47</f>
        <v>C</v>
      </c>
      <c r="AP47" s="94">
        <v>2024</v>
      </c>
    </row>
    <row r="48" spans="3:42" s="4" customFormat="1" ht="15" hidden="1" thickBot="1" x14ac:dyDescent="0.35">
      <c r="C48" s="4" t="s">
        <v>41</v>
      </c>
    </row>
    <row r="49" spans="3:42" s="4" customFormat="1" ht="12" customHeight="1" x14ac:dyDescent="0.3">
      <c r="D49" s="9" t="s">
        <v>297</v>
      </c>
      <c r="E49" s="10" t="s">
        <v>301</v>
      </c>
      <c r="F49" s="4">
        <v>29</v>
      </c>
      <c r="G49" s="4">
        <v>3</v>
      </c>
      <c r="H49" s="4">
        <v>10</v>
      </c>
      <c r="I49" s="4">
        <v>19</v>
      </c>
      <c r="J49" s="21">
        <f t="shared" ref="J49:J52" si="57">I49*$F$270</f>
        <v>38000</v>
      </c>
      <c r="L49" s="21"/>
      <c r="N49" s="21"/>
      <c r="P49" s="21"/>
      <c r="R49" s="21"/>
      <c r="T49" s="21"/>
      <c r="V49" s="21"/>
      <c r="X49" s="21"/>
      <c r="Z49" s="21"/>
      <c r="AA49" s="4">
        <v>26</v>
      </c>
      <c r="AB49" s="21">
        <f t="shared" ref="AB49:AB52" si="58">AA49*$F$286</f>
        <v>243100</v>
      </c>
      <c r="AC49" s="4" t="s">
        <v>11</v>
      </c>
      <c r="AD49" s="21">
        <f t="shared" ref="AD49:AD53" si="59">F49*$F$293</f>
        <v>87000</v>
      </c>
      <c r="AE49" s="21"/>
      <c r="AF49" s="21"/>
      <c r="AG49" s="4" t="s">
        <v>296</v>
      </c>
      <c r="AJ49" s="52" t="str">
        <f>D49</f>
        <v>J.Holuba (CHYBÍ V SEZNAMU ULIC)</v>
      </c>
      <c r="AK49" s="77">
        <f t="shared" ref="AK49:AK53" si="60">J49+L49+N49+P49+R49+T49+V49+X49+Z49+AB49</f>
        <v>281100</v>
      </c>
      <c r="AL49" s="71" t="str">
        <f t="shared" ref="AL49:AL53" si="61">E49</f>
        <v>ZELENÁ</v>
      </c>
      <c r="AM49" s="65" t="str">
        <f t="shared" ref="AM49:AM53" si="62">AJ49</f>
        <v>J.Holuba (CHYBÍ V SEZNAMU ULIC)</v>
      </c>
      <c r="AN49" s="106">
        <f t="shared" ref="AN49:AN53" si="63">AD49</f>
        <v>87000</v>
      </c>
      <c r="AO49" s="88" t="str">
        <f t="shared" ref="AO49:AO53" si="64">AC49</f>
        <v>C</v>
      </c>
      <c r="AP49" s="91">
        <v>2026</v>
      </c>
    </row>
    <row r="50" spans="3:42" s="4" customFormat="1" ht="12" customHeight="1" x14ac:dyDescent="0.3">
      <c r="D50" s="4" t="s">
        <v>42</v>
      </c>
      <c r="E50" s="10" t="s">
        <v>301</v>
      </c>
      <c r="F50" s="4">
        <v>8</v>
      </c>
      <c r="I50" s="4">
        <v>8</v>
      </c>
      <c r="J50" s="21">
        <f t="shared" si="57"/>
        <v>16000</v>
      </c>
      <c r="L50" s="21"/>
      <c r="N50" s="21"/>
      <c r="P50" s="21"/>
      <c r="R50" s="21"/>
      <c r="T50" s="21"/>
      <c r="V50" s="21"/>
      <c r="X50" s="21"/>
      <c r="Z50" s="21"/>
      <c r="AA50" s="4">
        <v>8</v>
      </c>
      <c r="AB50" s="21">
        <f t="shared" si="58"/>
        <v>74800</v>
      </c>
      <c r="AC50" s="4" t="s">
        <v>11</v>
      </c>
      <c r="AD50" s="21">
        <f t="shared" si="59"/>
        <v>24000</v>
      </c>
      <c r="AE50" s="21"/>
      <c r="AF50" s="21"/>
      <c r="AJ50" s="54" t="str">
        <f>D50</f>
        <v>J. Hory</v>
      </c>
      <c r="AK50" s="77">
        <f t="shared" si="60"/>
        <v>90800</v>
      </c>
      <c r="AL50" s="69" t="str">
        <f t="shared" si="61"/>
        <v>ZELENÁ</v>
      </c>
      <c r="AM50" s="63" t="str">
        <f t="shared" si="62"/>
        <v>J. Hory</v>
      </c>
      <c r="AN50" s="104">
        <f t="shared" si="63"/>
        <v>24000</v>
      </c>
      <c r="AO50" s="86" t="str">
        <f t="shared" si="64"/>
        <v>C</v>
      </c>
      <c r="AP50" s="91">
        <v>2026</v>
      </c>
    </row>
    <row r="51" spans="3:42" s="4" customFormat="1" ht="12" customHeight="1" x14ac:dyDescent="0.3">
      <c r="D51" s="4" t="s">
        <v>43</v>
      </c>
      <c r="E51" s="10" t="s">
        <v>301</v>
      </c>
      <c r="F51" s="4">
        <v>9</v>
      </c>
      <c r="I51" s="4">
        <v>9</v>
      </c>
      <c r="J51" s="21">
        <f t="shared" si="57"/>
        <v>18000</v>
      </c>
      <c r="K51" s="4">
        <v>3</v>
      </c>
      <c r="L51" s="21">
        <f>K51*($F$270+$F$272)</f>
        <v>7500</v>
      </c>
      <c r="M51" s="4">
        <v>1</v>
      </c>
      <c r="N51" s="21">
        <f t="shared" ref="N51:N52" si="65">M51*$F$274</f>
        <v>3000</v>
      </c>
      <c r="P51" s="21"/>
      <c r="Q51" s="4">
        <v>1</v>
      </c>
      <c r="R51" s="21">
        <f>Q51*$F$278</f>
        <v>500</v>
      </c>
      <c r="T51" s="21"/>
      <c r="V51" s="21"/>
      <c r="X51" s="21"/>
      <c r="Z51" s="21"/>
      <c r="AA51" s="4">
        <v>9</v>
      </c>
      <c r="AB51" s="21">
        <f t="shared" si="58"/>
        <v>84150</v>
      </c>
      <c r="AC51" s="4" t="s">
        <v>11</v>
      </c>
      <c r="AD51" s="21">
        <f t="shared" si="59"/>
        <v>27000</v>
      </c>
      <c r="AE51" s="21"/>
      <c r="AF51" s="21"/>
      <c r="AJ51" s="54" t="str">
        <f>D51</f>
        <v>J. Wolkera</v>
      </c>
      <c r="AK51" s="77">
        <f t="shared" si="60"/>
        <v>113150</v>
      </c>
      <c r="AL51" s="69" t="str">
        <f t="shared" si="61"/>
        <v>ZELENÁ</v>
      </c>
      <c r="AM51" s="63" t="str">
        <f t="shared" si="62"/>
        <v>J. Wolkera</v>
      </c>
      <c r="AN51" s="104">
        <f t="shared" si="63"/>
        <v>27000</v>
      </c>
      <c r="AO51" s="86" t="str">
        <f t="shared" si="64"/>
        <v>C</v>
      </c>
      <c r="AP51" s="91">
        <v>2026</v>
      </c>
    </row>
    <row r="52" spans="3:42" s="4" customFormat="1" ht="12" customHeight="1" thickBot="1" x14ac:dyDescent="0.35">
      <c r="D52" s="4" t="s">
        <v>44</v>
      </c>
      <c r="E52" s="10" t="s">
        <v>301</v>
      </c>
      <c r="F52" s="4">
        <v>23</v>
      </c>
      <c r="H52" s="4">
        <v>1</v>
      </c>
      <c r="I52" s="4">
        <v>4</v>
      </c>
      <c r="J52" s="21">
        <f t="shared" si="57"/>
        <v>8000</v>
      </c>
      <c r="L52" s="21"/>
      <c r="M52" s="4">
        <v>1</v>
      </c>
      <c r="N52" s="21">
        <f t="shared" si="65"/>
        <v>3000</v>
      </c>
      <c r="P52" s="21"/>
      <c r="R52" s="21"/>
      <c r="T52" s="21"/>
      <c r="V52" s="21"/>
      <c r="X52" s="21"/>
      <c r="Z52" s="21"/>
      <c r="AA52" s="4">
        <v>4</v>
      </c>
      <c r="AB52" s="21">
        <f t="shared" si="58"/>
        <v>37400</v>
      </c>
      <c r="AC52" s="4" t="s">
        <v>11</v>
      </c>
      <c r="AD52" s="21">
        <f t="shared" si="59"/>
        <v>69000</v>
      </c>
      <c r="AE52" s="21"/>
      <c r="AF52" s="21"/>
      <c r="AJ52" s="54" t="str">
        <f>D52</f>
        <v>Jana Palacha</v>
      </c>
      <c r="AK52" s="77">
        <f t="shared" si="60"/>
        <v>48400</v>
      </c>
      <c r="AL52" s="69" t="str">
        <f t="shared" si="61"/>
        <v>ZELENÁ</v>
      </c>
      <c r="AM52" s="63" t="str">
        <f t="shared" si="62"/>
        <v>Jana Palacha</v>
      </c>
      <c r="AN52" s="104">
        <f t="shared" si="63"/>
        <v>69000</v>
      </c>
      <c r="AO52" s="86" t="str">
        <f t="shared" si="64"/>
        <v>C</v>
      </c>
      <c r="AP52" s="91">
        <v>2026</v>
      </c>
    </row>
    <row r="53" spans="3:42" s="4" customFormat="1" ht="12" customHeight="1" thickBot="1" x14ac:dyDescent="0.35">
      <c r="D53" s="4" t="s">
        <v>45</v>
      </c>
      <c r="E53" s="11" t="s">
        <v>302</v>
      </c>
      <c r="F53" s="4">
        <v>15</v>
      </c>
      <c r="G53" s="4">
        <v>15</v>
      </c>
      <c r="H53" s="4">
        <v>15</v>
      </c>
      <c r="J53" s="21"/>
      <c r="L53" s="21"/>
      <c r="N53" s="21"/>
      <c r="P53" s="21"/>
      <c r="R53" s="21"/>
      <c r="T53" s="21"/>
      <c r="V53" s="21"/>
      <c r="W53" s="4">
        <v>3</v>
      </c>
      <c r="X53" s="21">
        <f>W53*$F$283</f>
        <v>90000</v>
      </c>
      <c r="Z53" s="21"/>
      <c r="AB53" s="21"/>
      <c r="AC53" s="4" t="s">
        <v>11</v>
      </c>
      <c r="AD53" s="21">
        <f t="shared" si="59"/>
        <v>45000</v>
      </c>
      <c r="AE53" s="21"/>
      <c r="AF53" s="21"/>
      <c r="AG53" s="4" t="s">
        <v>279</v>
      </c>
      <c r="AJ53" s="55" t="str">
        <f>D53</f>
        <v>Jarníkovy schody</v>
      </c>
      <c r="AK53" s="77">
        <f t="shared" si="60"/>
        <v>90000</v>
      </c>
      <c r="AL53" s="70" t="str">
        <f t="shared" si="61"/>
        <v>MODRÁ</v>
      </c>
      <c r="AM53" s="64" t="str">
        <f t="shared" si="62"/>
        <v>Jarníkovy schody</v>
      </c>
      <c r="AN53" s="105">
        <f t="shared" si="63"/>
        <v>45000</v>
      </c>
      <c r="AO53" s="87" t="str">
        <f t="shared" si="64"/>
        <v>C</v>
      </c>
      <c r="AP53" s="94">
        <v>2024</v>
      </c>
    </row>
    <row r="54" spans="3:42" s="4" customFormat="1" ht="15" hidden="1" thickBot="1" x14ac:dyDescent="0.35">
      <c r="D54" s="4" t="s">
        <v>46</v>
      </c>
      <c r="F54" s="4">
        <v>0</v>
      </c>
    </row>
    <row r="55" spans="3:42" s="4" customFormat="1" ht="12" customHeight="1" x14ac:dyDescent="0.3">
      <c r="D55" s="4" t="s">
        <v>47</v>
      </c>
      <c r="E55" s="10" t="s">
        <v>301</v>
      </c>
      <c r="F55" s="4">
        <v>6</v>
      </c>
      <c r="H55" s="4">
        <v>6</v>
      </c>
      <c r="J55" s="21"/>
      <c r="L55" s="21"/>
      <c r="N55" s="21"/>
      <c r="P55" s="21"/>
      <c r="R55" s="21"/>
      <c r="T55" s="21"/>
      <c r="V55" s="21"/>
      <c r="X55" s="21"/>
      <c r="Z55" s="21"/>
      <c r="AA55" s="4">
        <v>6</v>
      </c>
      <c r="AB55" s="21">
        <f>AA55*$F$286</f>
        <v>56100</v>
      </c>
      <c r="AC55" s="4" t="s">
        <v>11</v>
      </c>
      <c r="AD55" s="21">
        <f t="shared" ref="AD55:AD60" si="66">F55*$F$293</f>
        <v>18000</v>
      </c>
      <c r="AE55" s="21"/>
      <c r="AF55" s="21"/>
      <c r="AJ55" s="52" t="str">
        <f>D55</f>
        <v>Ježkova</v>
      </c>
      <c r="AK55" s="77">
        <f t="shared" ref="AK55:AK60" si="67">J55+L55+N55+P55+R55+T55+V55+X55+Z55+AB55</f>
        <v>56100</v>
      </c>
      <c r="AL55" s="71" t="str">
        <f t="shared" ref="AL55:AL60" si="68">E55</f>
        <v>ZELENÁ</v>
      </c>
      <c r="AM55" s="65" t="str">
        <f t="shared" ref="AM55:AM60" si="69">AJ55</f>
        <v>Ježkova</v>
      </c>
      <c r="AN55" s="106">
        <f t="shared" ref="AN55:AN60" si="70">AD55</f>
        <v>18000</v>
      </c>
      <c r="AO55" s="88" t="str">
        <f t="shared" ref="AO55:AO60" si="71">AC55</f>
        <v>C</v>
      </c>
      <c r="AP55" s="91">
        <v>2026</v>
      </c>
    </row>
    <row r="56" spans="3:42" s="4" customFormat="1" ht="12" customHeight="1" x14ac:dyDescent="0.3">
      <c r="D56" s="27" t="s">
        <v>48</v>
      </c>
      <c r="E56" s="10" t="s">
        <v>301</v>
      </c>
      <c r="F56" s="4">
        <v>6</v>
      </c>
      <c r="H56" s="4">
        <v>6</v>
      </c>
      <c r="J56" s="21"/>
      <c r="L56" s="21"/>
      <c r="N56" s="21"/>
      <c r="P56" s="21"/>
      <c r="R56" s="21"/>
      <c r="T56" s="21"/>
      <c r="V56" s="21"/>
      <c r="X56" s="21"/>
      <c r="Z56" s="21"/>
      <c r="AA56" s="4">
        <v>6</v>
      </c>
      <c r="AB56" s="21">
        <f>AA56*$F$287</f>
        <v>62700</v>
      </c>
      <c r="AC56" s="4" t="s">
        <v>1</v>
      </c>
      <c r="AD56" s="21">
        <f t="shared" si="66"/>
        <v>18000</v>
      </c>
      <c r="AF56" s="21"/>
      <c r="AJ56" s="54" t="str">
        <f>D56</f>
        <v>Jiráskova</v>
      </c>
      <c r="AK56" s="77">
        <f t="shared" si="67"/>
        <v>62700</v>
      </c>
      <c r="AL56" s="69" t="str">
        <f t="shared" si="68"/>
        <v>ZELENÁ</v>
      </c>
      <c r="AM56" s="63" t="str">
        <f t="shared" si="69"/>
        <v>Jiráskova</v>
      </c>
      <c r="AN56" s="104">
        <f t="shared" si="70"/>
        <v>18000</v>
      </c>
      <c r="AO56" s="86" t="str">
        <f t="shared" si="71"/>
        <v>A</v>
      </c>
      <c r="AP56" s="91">
        <v>2023</v>
      </c>
    </row>
    <row r="57" spans="3:42" s="4" customFormat="1" ht="12" customHeight="1" x14ac:dyDescent="0.3">
      <c r="D57" s="4" t="s">
        <v>49</v>
      </c>
      <c r="E57" s="10" t="s">
        <v>301</v>
      </c>
      <c r="F57" s="4">
        <v>9</v>
      </c>
      <c r="G57" s="4">
        <v>6</v>
      </c>
      <c r="H57" s="4">
        <v>6</v>
      </c>
      <c r="I57" s="4">
        <v>2</v>
      </c>
      <c r="J57" s="21">
        <f>I57*$F$270</f>
        <v>4000</v>
      </c>
      <c r="L57" s="21"/>
      <c r="N57" s="21"/>
      <c r="P57" s="21"/>
      <c r="R57" s="21"/>
      <c r="S57" s="4">
        <v>1</v>
      </c>
      <c r="T57" s="21">
        <f>S57*$F$279</f>
        <v>17000</v>
      </c>
      <c r="V57" s="21"/>
      <c r="X57" s="21"/>
      <c r="Z57" s="21"/>
      <c r="AA57" s="4">
        <v>3</v>
      </c>
      <c r="AB57" s="21">
        <f t="shared" ref="AB57:AB60" si="72">AA57*$F$286</f>
        <v>28050</v>
      </c>
      <c r="AC57" s="4" t="s">
        <v>11</v>
      </c>
      <c r="AD57" s="21">
        <f t="shared" si="66"/>
        <v>27000</v>
      </c>
      <c r="AE57" s="21"/>
      <c r="AF57" s="21"/>
      <c r="AJ57" s="54" t="str">
        <f>D57</f>
        <v>Jodlova</v>
      </c>
      <c r="AK57" s="77">
        <f t="shared" si="67"/>
        <v>49050</v>
      </c>
      <c r="AL57" s="69" t="str">
        <f t="shared" si="68"/>
        <v>ZELENÁ</v>
      </c>
      <c r="AM57" s="63" t="str">
        <f t="shared" si="69"/>
        <v>Jodlova</v>
      </c>
      <c r="AN57" s="104">
        <f t="shared" si="70"/>
        <v>27000</v>
      </c>
      <c r="AO57" s="86" t="str">
        <f t="shared" si="71"/>
        <v>C</v>
      </c>
      <c r="AP57" s="91">
        <v>2026</v>
      </c>
    </row>
    <row r="58" spans="3:42" s="4" customFormat="1" ht="12" customHeight="1" x14ac:dyDescent="0.3">
      <c r="D58" s="12" t="s">
        <v>50</v>
      </c>
      <c r="E58" s="10" t="s">
        <v>301</v>
      </c>
      <c r="F58" s="4">
        <v>1</v>
      </c>
      <c r="J58" s="21"/>
      <c r="L58" s="21"/>
      <c r="N58" s="21"/>
      <c r="P58" s="21"/>
      <c r="R58" s="21"/>
      <c r="T58" s="21"/>
      <c r="V58" s="21"/>
      <c r="X58" s="21"/>
      <c r="Z58" s="21"/>
      <c r="AA58" s="4">
        <v>1</v>
      </c>
      <c r="AB58" s="21">
        <f t="shared" si="72"/>
        <v>9350</v>
      </c>
      <c r="AC58" s="4" t="s">
        <v>11</v>
      </c>
      <c r="AD58" s="21">
        <f t="shared" si="66"/>
        <v>3000</v>
      </c>
      <c r="AE58" s="21"/>
      <c r="AF58" s="21"/>
      <c r="AJ58" s="54" t="str">
        <f>D58</f>
        <v>Josefa Janury</v>
      </c>
      <c r="AK58" s="77">
        <f t="shared" si="67"/>
        <v>9350</v>
      </c>
      <c r="AL58" s="69" t="str">
        <f t="shared" si="68"/>
        <v>ZELENÁ</v>
      </c>
      <c r="AM58" s="63" t="str">
        <f t="shared" si="69"/>
        <v>Josefa Janury</v>
      </c>
      <c r="AN58" s="104">
        <f t="shared" si="70"/>
        <v>3000</v>
      </c>
      <c r="AO58" s="86" t="str">
        <f t="shared" si="71"/>
        <v>C</v>
      </c>
      <c r="AP58" s="91">
        <v>2026</v>
      </c>
    </row>
    <row r="59" spans="3:42" s="4" customFormat="1" ht="12" customHeight="1" x14ac:dyDescent="0.3">
      <c r="D59" s="4" t="s">
        <v>51</v>
      </c>
      <c r="E59" s="10" t="s">
        <v>301</v>
      </c>
      <c r="F59" s="4">
        <v>4</v>
      </c>
      <c r="H59" s="4">
        <v>4</v>
      </c>
      <c r="J59" s="21"/>
      <c r="L59" s="21"/>
      <c r="N59" s="21"/>
      <c r="P59" s="21"/>
      <c r="R59" s="21"/>
      <c r="T59" s="21"/>
      <c r="V59" s="21"/>
      <c r="X59" s="21"/>
      <c r="Z59" s="21"/>
      <c r="AA59" s="4">
        <v>4</v>
      </c>
      <c r="AB59" s="21">
        <f t="shared" si="72"/>
        <v>37400</v>
      </c>
      <c r="AC59" s="4" t="s">
        <v>11</v>
      </c>
      <c r="AD59" s="21">
        <f t="shared" si="66"/>
        <v>12000</v>
      </c>
      <c r="AE59" s="21"/>
      <c r="AF59" s="21"/>
      <c r="AJ59" s="54" t="str">
        <f>D59</f>
        <v>Josefa Spitze</v>
      </c>
      <c r="AK59" s="77">
        <f t="shared" si="67"/>
        <v>37400</v>
      </c>
      <c r="AL59" s="69" t="str">
        <f t="shared" si="68"/>
        <v>ZELENÁ</v>
      </c>
      <c r="AM59" s="63" t="str">
        <f t="shared" si="69"/>
        <v>Josefa Spitze</v>
      </c>
      <c r="AN59" s="104">
        <f t="shared" si="70"/>
        <v>12000</v>
      </c>
      <c r="AO59" s="86" t="str">
        <f t="shared" si="71"/>
        <v>C</v>
      </c>
      <c r="AP59" s="91">
        <v>2026</v>
      </c>
    </row>
    <row r="60" spans="3:42" s="4" customFormat="1" ht="12" customHeight="1" thickBot="1" x14ac:dyDescent="0.35">
      <c r="D60" s="12" t="s">
        <v>52</v>
      </c>
      <c r="E60" s="10" t="s">
        <v>301</v>
      </c>
      <c r="F60" s="4">
        <v>3</v>
      </c>
      <c r="I60" s="4">
        <v>3</v>
      </c>
      <c r="J60" s="21">
        <f>I60*$F$270</f>
        <v>6000</v>
      </c>
      <c r="L60" s="21"/>
      <c r="N60" s="21"/>
      <c r="P60" s="21"/>
      <c r="R60" s="21"/>
      <c r="T60" s="21"/>
      <c r="V60" s="21"/>
      <c r="X60" s="21"/>
      <c r="Z60" s="21"/>
      <c r="AA60" s="4">
        <v>3</v>
      </c>
      <c r="AB60" s="21">
        <f t="shared" si="72"/>
        <v>28050</v>
      </c>
      <c r="AC60" s="4" t="s">
        <v>11</v>
      </c>
      <c r="AD60" s="21">
        <f t="shared" si="66"/>
        <v>9000</v>
      </c>
      <c r="AE60" s="21"/>
      <c r="AF60" s="21"/>
      <c r="AJ60" s="55" t="str">
        <f>D60</f>
        <v>Jungmannova</v>
      </c>
      <c r="AK60" s="77">
        <f t="shared" si="67"/>
        <v>34050</v>
      </c>
      <c r="AL60" s="70" t="str">
        <f t="shared" si="68"/>
        <v>ZELENÁ</v>
      </c>
      <c r="AM60" s="64" t="str">
        <f t="shared" si="69"/>
        <v>Jungmannova</v>
      </c>
      <c r="AN60" s="105">
        <f t="shared" si="70"/>
        <v>9000</v>
      </c>
      <c r="AO60" s="87" t="str">
        <f t="shared" si="71"/>
        <v>C</v>
      </c>
      <c r="AP60" s="91">
        <v>2026</v>
      </c>
    </row>
    <row r="61" spans="3:42" s="4" customFormat="1" ht="15" hidden="1" thickBot="1" x14ac:dyDescent="0.35">
      <c r="C61" s="4" t="s">
        <v>53</v>
      </c>
    </row>
    <row r="62" spans="3:42" s="4" customFormat="1" ht="12" customHeight="1" x14ac:dyDescent="0.3">
      <c r="D62" s="4" t="s">
        <v>54</v>
      </c>
      <c r="E62" s="10" t="s">
        <v>301</v>
      </c>
      <c r="F62" s="4">
        <v>8</v>
      </c>
      <c r="H62" s="4">
        <v>8</v>
      </c>
      <c r="J62" s="21"/>
      <c r="L62" s="21"/>
      <c r="N62" s="21"/>
      <c r="P62" s="21"/>
      <c r="R62" s="21"/>
      <c r="T62" s="21"/>
      <c r="V62" s="21"/>
      <c r="X62" s="21"/>
      <c r="Z62" s="21"/>
      <c r="AA62" s="4">
        <v>8</v>
      </c>
      <c r="AB62" s="21">
        <f>AA62*$F$286</f>
        <v>74800</v>
      </c>
      <c r="AC62" s="4" t="s">
        <v>11</v>
      </c>
      <c r="AD62" s="21">
        <f t="shared" ref="AD62:AD63" si="73">F62*$F$293</f>
        <v>24000</v>
      </c>
      <c r="AE62" s="21"/>
      <c r="AF62" s="21"/>
      <c r="AJ62" s="52" t="str">
        <f>D62</f>
        <v>K Cikánce</v>
      </c>
      <c r="AK62" s="77">
        <f t="shared" ref="AK62:AK63" si="74">J62+L62+N62+P62+R62+T62+V62+X62+Z62+AB62</f>
        <v>74800</v>
      </c>
      <c r="AL62" s="71" t="str">
        <f t="shared" ref="AL62:AL63" si="75">E62</f>
        <v>ZELENÁ</v>
      </c>
      <c r="AM62" s="65" t="str">
        <f t="shared" ref="AM62:AM63" si="76">AJ62</f>
        <v>K Cikánce</v>
      </c>
      <c r="AN62" s="106">
        <f t="shared" ref="AN62:AN63" si="77">AD62</f>
        <v>24000</v>
      </c>
      <c r="AO62" s="88" t="str">
        <f t="shared" ref="AO62:AO63" si="78">AC62</f>
        <v>C</v>
      </c>
      <c r="AP62" s="91">
        <v>2026</v>
      </c>
    </row>
    <row r="63" spans="3:42" s="4" customFormat="1" ht="12" customHeight="1" thickBot="1" x14ac:dyDescent="0.35">
      <c r="D63" s="4" t="s">
        <v>55</v>
      </c>
      <c r="E63" s="2" t="s">
        <v>276</v>
      </c>
      <c r="F63" s="4">
        <v>0</v>
      </c>
      <c r="J63" s="21"/>
      <c r="L63" s="21"/>
      <c r="N63" s="21"/>
      <c r="P63" s="21"/>
      <c r="R63" s="21"/>
      <c r="T63" s="21"/>
      <c r="V63" s="21"/>
      <c r="W63" s="4">
        <v>1</v>
      </c>
      <c r="X63" s="21">
        <f>W63*$F$283</f>
        <v>30000</v>
      </c>
      <c r="Z63" s="21"/>
      <c r="AB63" s="21"/>
      <c r="AC63" s="4" t="s">
        <v>11</v>
      </c>
      <c r="AD63" s="21">
        <f t="shared" si="73"/>
        <v>0</v>
      </c>
      <c r="AE63" s="21"/>
      <c r="AF63" s="21"/>
      <c r="AJ63" s="55" t="str">
        <f>D63</f>
        <v>K Nové Silnici</v>
      </c>
      <c r="AK63" s="77">
        <f t="shared" si="74"/>
        <v>30000</v>
      </c>
      <c r="AL63" s="70" t="str">
        <f t="shared" si="75"/>
        <v>ČERVENÁ</v>
      </c>
      <c r="AM63" s="64" t="str">
        <f t="shared" si="76"/>
        <v>K Nové Silnici</v>
      </c>
      <c r="AN63" s="105">
        <f t="shared" si="77"/>
        <v>0</v>
      </c>
      <c r="AO63" s="87" t="str">
        <f t="shared" si="78"/>
        <v>C</v>
      </c>
      <c r="AP63" s="92">
        <v>2021</v>
      </c>
    </row>
    <row r="64" spans="3:42" s="4" customFormat="1" ht="15" hidden="1" thickBot="1" x14ac:dyDescent="0.35">
      <c r="D64" s="7" t="s">
        <v>299</v>
      </c>
    </row>
    <row r="65" spans="4:42" s="4" customFormat="1" ht="12" customHeight="1" x14ac:dyDescent="0.3">
      <c r="D65" s="4" t="s">
        <v>56</v>
      </c>
      <c r="E65" s="10" t="s">
        <v>301</v>
      </c>
      <c r="F65" s="4">
        <v>5</v>
      </c>
      <c r="I65" s="4">
        <v>5</v>
      </c>
      <c r="J65" s="21">
        <f t="shared" ref="J65:J66" si="79">I65*$F$270</f>
        <v>10000</v>
      </c>
      <c r="K65" s="4">
        <v>4</v>
      </c>
      <c r="L65" s="21">
        <f>K65*($F$270+$F$272)</f>
        <v>10000</v>
      </c>
      <c r="N65" s="21"/>
      <c r="P65" s="21"/>
      <c r="R65" s="21"/>
      <c r="T65" s="21"/>
      <c r="V65" s="21"/>
      <c r="X65" s="21"/>
      <c r="Z65" s="21"/>
      <c r="AA65" s="4">
        <v>5</v>
      </c>
      <c r="AB65" s="21">
        <f t="shared" ref="AB65:AB67" si="80">AA65*$F$286</f>
        <v>46750</v>
      </c>
      <c r="AC65" s="4" t="s">
        <v>11</v>
      </c>
      <c r="AD65" s="21">
        <f t="shared" ref="AD65:AD81" si="81">F65*$F$293</f>
        <v>15000</v>
      </c>
      <c r="AE65" s="21"/>
      <c r="AF65" s="21"/>
      <c r="AJ65" s="52" t="str">
        <f>D65</f>
        <v>K. Čapka</v>
      </c>
      <c r="AK65" s="77">
        <f t="shared" ref="AK65:AK81" si="82">J65+L65+N65+P65+R65+T65+V65+X65+Z65+AB65</f>
        <v>66750</v>
      </c>
      <c r="AL65" s="71" t="str">
        <f t="shared" ref="AL65:AL81" si="83">E65</f>
        <v>ZELENÁ</v>
      </c>
      <c r="AM65" s="65" t="str">
        <f t="shared" ref="AM65:AM81" si="84">AJ65</f>
        <v>K. Čapka</v>
      </c>
      <c r="AN65" s="106">
        <f t="shared" ref="AN65:AN81" si="85">AD65</f>
        <v>15000</v>
      </c>
      <c r="AO65" s="88" t="str">
        <f t="shared" ref="AO65:AO81" si="86">AC65</f>
        <v>C</v>
      </c>
      <c r="AP65" s="91">
        <v>2026</v>
      </c>
    </row>
    <row r="66" spans="4:42" s="4" customFormat="1" ht="12" customHeight="1" x14ac:dyDescent="0.3">
      <c r="D66" s="4" t="s">
        <v>57</v>
      </c>
      <c r="E66" s="10" t="s">
        <v>301</v>
      </c>
      <c r="F66" s="4">
        <v>7</v>
      </c>
      <c r="I66" s="4">
        <v>6</v>
      </c>
      <c r="J66" s="21">
        <f t="shared" si="79"/>
        <v>12000</v>
      </c>
      <c r="L66" s="21"/>
      <c r="N66" s="21"/>
      <c r="P66" s="21"/>
      <c r="R66" s="21"/>
      <c r="T66" s="21"/>
      <c r="V66" s="21"/>
      <c r="X66" s="21"/>
      <c r="Z66" s="21"/>
      <c r="AA66" s="4">
        <v>7</v>
      </c>
      <c r="AB66" s="21">
        <f t="shared" si="80"/>
        <v>65450</v>
      </c>
      <c r="AC66" s="4" t="s">
        <v>11</v>
      </c>
      <c r="AD66" s="21">
        <f t="shared" si="81"/>
        <v>21000</v>
      </c>
      <c r="AE66" s="21"/>
      <c r="AF66" s="21"/>
      <c r="AG66" s="4" t="s">
        <v>268</v>
      </c>
      <c r="AJ66" s="54" t="str">
        <f>D66</f>
        <v>Kaplířova</v>
      </c>
      <c r="AK66" s="77">
        <f t="shared" si="82"/>
        <v>77450</v>
      </c>
      <c r="AL66" s="69" t="str">
        <f t="shared" si="83"/>
        <v>ZELENÁ</v>
      </c>
      <c r="AM66" s="63" t="str">
        <f t="shared" si="84"/>
        <v>Kaplířova</v>
      </c>
      <c r="AN66" s="104">
        <f t="shared" si="85"/>
        <v>21000</v>
      </c>
      <c r="AO66" s="86" t="str">
        <f t="shared" si="86"/>
        <v>C</v>
      </c>
      <c r="AP66" s="91">
        <v>2026</v>
      </c>
    </row>
    <row r="67" spans="4:42" s="4" customFormat="1" ht="12" customHeight="1" thickBot="1" x14ac:dyDescent="0.35">
      <c r="D67" s="4" t="s">
        <v>58</v>
      </c>
      <c r="E67" s="10" t="s">
        <v>301</v>
      </c>
      <c r="F67" s="4">
        <v>4</v>
      </c>
      <c r="H67" s="4">
        <v>4</v>
      </c>
      <c r="J67" s="21"/>
      <c r="L67" s="21"/>
      <c r="N67" s="21"/>
      <c r="P67" s="21"/>
      <c r="R67" s="21"/>
      <c r="T67" s="21"/>
      <c r="V67" s="21"/>
      <c r="X67" s="21"/>
      <c r="Z67" s="21"/>
      <c r="AA67" s="4">
        <v>4</v>
      </c>
      <c r="AB67" s="21">
        <f t="shared" si="80"/>
        <v>37400</v>
      </c>
      <c r="AC67" s="4" t="s">
        <v>11</v>
      </c>
      <c r="AD67" s="21">
        <f t="shared" si="81"/>
        <v>12000</v>
      </c>
      <c r="AE67" s="21"/>
      <c r="AF67" s="21"/>
      <c r="AJ67" s="54" t="str">
        <f>D67</f>
        <v>Karolíny Světlé</v>
      </c>
      <c r="AK67" s="77">
        <f t="shared" si="82"/>
        <v>37400</v>
      </c>
      <c r="AL67" s="69" t="str">
        <f t="shared" si="83"/>
        <v>ZELENÁ</v>
      </c>
      <c r="AM67" s="63" t="str">
        <f t="shared" si="84"/>
        <v>Karolíny Světlé</v>
      </c>
      <c r="AN67" s="104">
        <f t="shared" si="85"/>
        <v>12000</v>
      </c>
      <c r="AO67" s="86" t="str">
        <f t="shared" si="86"/>
        <v>C</v>
      </c>
      <c r="AP67" s="91">
        <v>2027</v>
      </c>
    </row>
    <row r="68" spans="4:42" s="4" customFormat="1" ht="12" customHeight="1" thickBot="1" x14ac:dyDescent="0.35">
      <c r="D68" s="4" t="s">
        <v>59</v>
      </c>
      <c r="E68" s="11" t="s">
        <v>302</v>
      </c>
      <c r="F68" s="4">
        <v>9</v>
      </c>
      <c r="G68" s="4">
        <v>9</v>
      </c>
      <c r="H68" s="4">
        <v>9</v>
      </c>
      <c r="J68" s="21"/>
      <c r="L68" s="21"/>
      <c r="N68" s="21"/>
      <c r="P68" s="21"/>
      <c r="R68" s="21"/>
      <c r="T68" s="21"/>
      <c r="V68" s="21"/>
      <c r="X68" s="21"/>
      <c r="Z68" s="21"/>
      <c r="AB68" s="21"/>
      <c r="AC68" s="4" t="s">
        <v>11</v>
      </c>
      <c r="AD68" s="21">
        <f t="shared" si="81"/>
        <v>27000</v>
      </c>
      <c r="AE68" s="21"/>
      <c r="AF68" s="21"/>
      <c r="AJ68" s="54" t="str">
        <f>D68</f>
        <v>Karsova</v>
      </c>
      <c r="AK68" s="77">
        <f t="shared" si="82"/>
        <v>0</v>
      </c>
      <c r="AL68" s="69" t="str">
        <f t="shared" si="83"/>
        <v>MODRÁ</v>
      </c>
      <c r="AM68" s="63" t="str">
        <f t="shared" si="84"/>
        <v>Karsova</v>
      </c>
      <c r="AN68" s="104">
        <f t="shared" si="85"/>
        <v>27000</v>
      </c>
      <c r="AO68" s="86" t="str">
        <f t="shared" si="86"/>
        <v>C</v>
      </c>
      <c r="AP68" s="94">
        <v>2024</v>
      </c>
    </row>
    <row r="69" spans="4:42" s="4" customFormat="1" ht="12" customHeight="1" x14ac:dyDescent="0.3">
      <c r="D69" s="4" t="s">
        <v>60</v>
      </c>
      <c r="E69" s="10" t="s">
        <v>301</v>
      </c>
      <c r="F69" s="27">
        <v>5</v>
      </c>
      <c r="G69" s="4">
        <v>2</v>
      </c>
      <c r="H69" s="4">
        <v>5</v>
      </c>
      <c r="J69" s="21"/>
      <c r="L69" s="21"/>
      <c r="N69" s="21"/>
      <c r="P69" s="21"/>
      <c r="R69" s="21"/>
      <c r="T69" s="21"/>
      <c r="V69" s="21"/>
      <c r="X69" s="21"/>
      <c r="Z69" s="21"/>
      <c r="AA69" s="4">
        <v>3</v>
      </c>
      <c r="AB69" s="21">
        <f>AA69*$F$287</f>
        <v>31350</v>
      </c>
      <c r="AC69" s="4" t="s">
        <v>6</v>
      </c>
      <c r="AD69" s="21">
        <f t="shared" si="81"/>
        <v>15000</v>
      </c>
      <c r="AF69" s="21"/>
      <c r="AJ69" s="54" t="str">
        <f>D69</f>
        <v>Ke Hřbitovu</v>
      </c>
      <c r="AK69" s="77">
        <f t="shared" si="82"/>
        <v>31350</v>
      </c>
      <c r="AL69" s="69" t="str">
        <f t="shared" si="83"/>
        <v>ZELENÁ</v>
      </c>
      <c r="AM69" s="63" t="str">
        <f t="shared" si="84"/>
        <v>Ke Hřbitovu</v>
      </c>
      <c r="AN69" s="104">
        <f t="shared" si="85"/>
        <v>15000</v>
      </c>
      <c r="AO69" s="86" t="str">
        <f t="shared" si="86"/>
        <v>B</v>
      </c>
      <c r="AP69" s="91">
        <v>2024</v>
      </c>
    </row>
    <row r="70" spans="4:42" s="4" customFormat="1" ht="12" customHeight="1" thickBot="1" x14ac:dyDescent="0.35">
      <c r="D70" s="4" t="s">
        <v>61</v>
      </c>
      <c r="E70" s="2" t="s">
        <v>276</v>
      </c>
      <c r="F70" s="4">
        <v>17</v>
      </c>
      <c r="I70" s="4">
        <v>17</v>
      </c>
      <c r="J70" s="21">
        <f t="shared" ref="J70:J72" si="87">I70*$F$270</f>
        <v>34000</v>
      </c>
      <c r="K70" s="4">
        <v>1</v>
      </c>
      <c r="L70" s="21">
        <f>K70*($F$270+$F$272)</f>
        <v>2500</v>
      </c>
      <c r="N70" s="21"/>
      <c r="O70" s="4">
        <v>1</v>
      </c>
      <c r="P70" s="21">
        <f>O70*$F$276</f>
        <v>6000</v>
      </c>
      <c r="Q70" s="4">
        <v>3</v>
      </c>
      <c r="R70" s="21">
        <f>Q70*$F$278</f>
        <v>1500</v>
      </c>
      <c r="T70" s="21"/>
      <c r="V70" s="21"/>
      <c r="X70" s="21"/>
      <c r="Y70" s="4">
        <v>11</v>
      </c>
      <c r="Z70" s="21">
        <f>Y70*$F$285</f>
        <v>11000</v>
      </c>
      <c r="AA70" s="4">
        <v>17</v>
      </c>
      <c r="AB70" s="21">
        <f t="shared" ref="AB70:AB72" si="88">AA70*$F$286</f>
        <v>158950</v>
      </c>
      <c r="AC70" s="4" t="s">
        <v>11</v>
      </c>
      <c r="AD70" s="21">
        <f t="shared" si="81"/>
        <v>51000</v>
      </c>
      <c r="AE70" s="21"/>
      <c r="AF70" s="21"/>
      <c r="AJ70" s="54" t="str">
        <f>D70</f>
        <v>Ke Kocandě</v>
      </c>
      <c r="AK70" s="77">
        <f t="shared" si="82"/>
        <v>213950</v>
      </c>
      <c r="AL70" s="69" t="str">
        <f t="shared" si="83"/>
        <v>ČERVENÁ</v>
      </c>
      <c r="AM70" s="63" t="str">
        <f t="shared" si="84"/>
        <v>Ke Kocandě</v>
      </c>
      <c r="AN70" s="104">
        <f t="shared" si="85"/>
        <v>51000</v>
      </c>
      <c r="AO70" s="86" t="str">
        <f t="shared" si="86"/>
        <v>C</v>
      </c>
      <c r="AP70" s="92">
        <v>2021</v>
      </c>
    </row>
    <row r="71" spans="4:42" s="4" customFormat="1" ht="12" customHeight="1" x14ac:dyDescent="0.3">
      <c r="D71" s="4" t="s">
        <v>62</v>
      </c>
      <c r="E71" s="10" t="s">
        <v>301</v>
      </c>
      <c r="F71" s="4">
        <v>18</v>
      </c>
      <c r="H71" s="4">
        <v>1</v>
      </c>
      <c r="I71" s="4">
        <v>17</v>
      </c>
      <c r="J71" s="21">
        <f t="shared" si="87"/>
        <v>34000</v>
      </c>
      <c r="K71" s="4">
        <v>14</v>
      </c>
      <c r="L71" s="21">
        <f>K71*($F$270+$F$272)</f>
        <v>35000</v>
      </c>
      <c r="N71" s="21"/>
      <c r="P71" s="21"/>
      <c r="R71" s="21"/>
      <c r="S71" s="4">
        <v>1</v>
      </c>
      <c r="T71" s="21">
        <f>S71*$F$279</f>
        <v>17000</v>
      </c>
      <c r="V71" s="21"/>
      <c r="X71" s="21"/>
      <c r="Z71" s="21"/>
      <c r="AA71" s="4">
        <v>18</v>
      </c>
      <c r="AB71" s="21">
        <f t="shared" si="88"/>
        <v>168300</v>
      </c>
      <c r="AC71" s="4" t="s">
        <v>11</v>
      </c>
      <c r="AD71" s="21">
        <f t="shared" si="81"/>
        <v>54000</v>
      </c>
      <c r="AE71" s="21"/>
      <c r="AF71" s="21"/>
      <c r="AJ71" s="54" t="str">
        <f>D71</f>
        <v>Ke Koupališti</v>
      </c>
      <c r="AK71" s="77">
        <f t="shared" si="82"/>
        <v>254300</v>
      </c>
      <c r="AL71" s="69" t="str">
        <f t="shared" si="83"/>
        <v>ZELENÁ</v>
      </c>
      <c r="AM71" s="63" t="str">
        <f t="shared" si="84"/>
        <v>Ke Koupališti</v>
      </c>
      <c r="AN71" s="104">
        <f t="shared" si="85"/>
        <v>54000</v>
      </c>
      <c r="AO71" s="86" t="str">
        <f t="shared" si="86"/>
        <v>C</v>
      </c>
      <c r="AP71" s="91">
        <v>2027</v>
      </c>
    </row>
    <row r="72" spans="4:42" s="4" customFormat="1" ht="12" customHeight="1" x14ac:dyDescent="0.3">
      <c r="D72" s="4" t="s">
        <v>63</v>
      </c>
      <c r="E72" s="10" t="s">
        <v>301</v>
      </c>
      <c r="F72" s="4">
        <v>6</v>
      </c>
      <c r="H72" s="4">
        <v>2</v>
      </c>
      <c r="I72" s="4">
        <v>4</v>
      </c>
      <c r="J72" s="21">
        <f t="shared" si="87"/>
        <v>8000</v>
      </c>
      <c r="L72" s="21"/>
      <c r="N72" s="21"/>
      <c r="P72" s="21"/>
      <c r="R72" s="21"/>
      <c r="T72" s="21"/>
      <c r="V72" s="21"/>
      <c r="X72" s="21"/>
      <c r="Y72" s="4">
        <v>1</v>
      </c>
      <c r="Z72" s="21">
        <f t="shared" ref="Z72:Z73" si="89">Y72*$F$285</f>
        <v>1000</v>
      </c>
      <c r="AA72" s="4">
        <v>6</v>
      </c>
      <c r="AB72" s="21">
        <f t="shared" si="88"/>
        <v>56100</v>
      </c>
      <c r="AC72" s="4" t="s">
        <v>11</v>
      </c>
      <c r="AD72" s="21">
        <f t="shared" si="81"/>
        <v>18000</v>
      </c>
      <c r="AE72" s="21"/>
      <c r="AF72" s="21"/>
      <c r="AJ72" s="54" t="str">
        <f>D72</f>
        <v>Ke Studánce</v>
      </c>
      <c r="AK72" s="77">
        <f t="shared" si="82"/>
        <v>65100</v>
      </c>
      <c r="AL72" s="69" t="str">
        <f t="shared" si="83"/>
        <v>ZELENÁ</v>
      </c>
      <c r="AM72" s="63" t="str">
        <f t="shared" si="84"/>
        <v>Ke Studánce</v>
      </c>
      <c r="AN72" s="104">
        <f t="shared" si="85"/>
        <v>18000</v>
      </c>
      <c r="AO72" s="86" t="str">
        <f t="shared" si="86"/>
        <v>C</v>
      </c>
      <c r="AP72" s="91">
        <v>2027</v>
      </c>
    </row>
    <row r="73" spans="4:42" s="4" customFormat="1" ht="12" customHeight="1" x14ac:dyDescent="0.3">
      <c r="D73" s="4" t="s">
        <v>64</v>
      </c>
      <c r="E73" s="10" t="s">
        <v>301</v>
      </c>
      <c r="F73" s="4">
        <v>14</v>
      </c>
      <c r="I73" s="4">
        <v>14</v>
      </c>
      <c r="J73" s="22">
        <f>I73*$F$271</f>
        <v>35000</v>
      </c>
      <c r="K73" s="4">
        <v>1</v>
      </c>
      <c r="L73" s="22">
        <f>K73*(F$271+$F$273)</f>
        <v>3200</v>
      </c>
      <c r="N73" s="21"/>
      <c r="O73" s="4">
        <v>1</v>
      </c>
      <c r="P73" s="21">
        <f>O73*$F$277</f>
        <v>7500</v>
      </c>
      <c r="Q73" s="4">
        <v>1</v>
      </c>
      <c r="R73" s="21">
        <f>Q73*$F$278</f>
        <v>500</v>
      </c>
      <c r="T73" s="21"/>
      <c r="V73" s="21"/>
      <c r="X73" s="21"/>
      <c r="Y73" s="4">
        <v>1</v>
      </c>
      <c r="Z73" s="21">
        <f t="shared" si="89"/>
        <v>1000</v>
      </c>
      <c r="AA73" s="4">
        <v>14</v>
      </c>
      <c r="AB73" s="21">
        <f>AA73*$F$287</f>
        <v>146300</v>
      </c>
      <c r="AC73" s="4" t="s">
        <v>6</v>
      </c>
      <c r="AD73" s="21">
        <f t="shared" si="81"/>
        <v>42000</v>
      </c>
      <c r="AF73" s="21"/>
      <c r="AJ73" s="54" t="str">
        <f>D73</f>
        <v>Kladenská</v>
      </c>
      <c r="AK73" s="77">
        <f t="shared" si="82"/>
        <v>193500</v>
      </c>
      <c r="AL73" s="69" t="str">
        <f t="shared" si="83"/>
        <v>ZELENÁ</v>
      </c>
      <c r="AM73" s="63" t="str">
        <f t="shared" si="84"/>
        <v>Kladenská</v>
      </c>
      <c r="AN73" s="104">
        <f t="shared" si="85"/>
        <v>42000</v>
      </c>
      <c r="AO73" s="86" t="str">
        <f t="shared" si="86"/>
        <v>B</v>
      </c>
      <c r="AP73" s="91">
        <v>2024</v>
      </c>
    </row>
    <row r="74" spans="4:42" s="4" customFormat="1" ht="12" customHeight="1" x14ac:dyDescent="0.3">
      <c r="D74" s="4" t="s">
        <v>65</v>
      </c>
      <c r="E74" s="10" t="s">
        <v>301</v>
      </c>
      <c r="F74" s="4">
        <v>7</v>
      </c>
      <c r="I74" s="4">
        <v>7</v>
      </c>
      <c r="J74" s="21">
        <f t="shared" ref="J74:J81" si="90">I74*$F$270</f>
        <v>14000</v>
      </c>
      <c r="K74" s="4">
        <v>3</v>
      </c>
      <c r="L74" s="21">
        <f>K74*($F$270+$F$272)</f>
        <v>7500</v>
      </c>
      <c r="N74" s="21"/>
      <c r="P74" s="21"/>
      <c r="R74" s="21"/>
      <c r="T74" s="21"/>
      <c r="V74" s="21"/>
      <c r="X74" s="21"/>
      <c r="Z74" s="21"/>
      <c r="AA74" s="4">
        <v>7</v>
      </c>
      <c r="AB74" s="21">
        <f t="shared" ref="AB74:AB81" si="91">AA74*$F$286</f>
        <v>65450</v>
      </c>
      <c r="AC74" s="4" t="s">
        <v>11</v>
      </c>
      <c r="AD74" s="21">
        <f t="shared" si="81"/>
        <v>21000</v>
      </c>
      <c r="AE74" s="21"/>
      <c r="AF74" s="21"/>
      <c r="AJ74" s="54" t="str">
        <f>D74</f>
        <v>Klicperova</v>
      </c>
      <c r="AK74" s="77">
        <f t="shared" si="82"/>
        <v>86950</v>
      </c>
      <c r="AL74" s="69" t="str">
        <f t="shared" si="83"/>
        <v>ZELENÁ</v>
      </c>
      <c r="AM74" s="63" t="str">
        <f t="shared" si="84"/>
        <v>Klicperova</v>
      </c>
      <c r="AN74" s="104">
        <f t="shared" si="85"/>
        <v>21000</v>
      </c>
      <c r="AO74" s="86" t="str">
        <f t="shared" si="86"/>
        <v>C</v>
      </c>
      <c r="AP74" s="91">
        <v>2027</v>
      </c>
    </row>
    <row r="75" spans="4:42" s="4" customFormat="1" ht="12" customHeight="1" x14ac:dyDescent="0.3">
      <c r="D75" s="4" t="s">
        <v>66</v>
      </c>
      <c r="E75" s="10" t="s">
        <v>301</v>
      </c>
      <c r="F75" s="4">
        <v>3</v>
      </c>
      <c r="I75" s="4">
        <v>3</v>
      </c>
      <c r="J75" s="21">
        <f t="shared" si="90"/>
        <v>6000</v>
      </c>
      <c r="L75" s="21"/>
      <c r="N75" s="21"/>
      <c r="O75" s="4">
        <v>2</v>
      </c>
      <c r="P75" s="21">
        <f>O75*$F$276</f>
        <v>12000</v>
      </c>
      <c r="R75" s="21"/>
      <c r="T75" s="21"/>
      <c r="V75" s="21"/>
      <c r="W75" s="4">
        <v>1</v>
      </c>
      <c r="X75" s="21">
        <f>W75*$F$283</f>
        <v>30000</v>
      </c>
      <c r="Z75" s="21"/>
      <c r="AA75" s="4">
        <v>3</v>
      </c>
      <c r="AB75" s="21">
        <f t="shared" si="91"/>
        <v>28050</v>
      </c>
      <c r="AC75" s="4" t="s">
        <v>11</v>
      </c>
      <c r="AD75" s="21">
        <f t="shared" si="81"/>
        <v>9000</v>
      </c>
      <c r="AE75" s="21"/>
      <c r="AF75" s="21"/>
      <c r="AJ75" s="54" t="str">
        <f>D75</f>
        <v>Kmochova</v>
      </c>
      <c r="AK75" s="77">
        <f t="shared" si="82"/>
        <v>76050</v>
      </c>
      <c r="AL75" s="69" t="str">
        <f t="shared" si="83"/>
        <v>ZELENÁ</v>
      </c>
      <c r="AM75" s="63" t="str">
        <f t="shared" si="84"/>
        <v>Kmochova</v>
      </c>
      <c r="AN75" s="104">
        <f t="shared" si="85"/>
        <v>9000</v>
      </c>
      <c r="AO75" s="86" t="str">
        <f t="shared" si="86"/>
        <v>C</v>
      </c>
      <c r="AP75" s="91">
        <v>2027</v>
      </c>
    </row>
    <row r="76" spans="4:42" s="4" customFormat="1" ht="12" customHeight="1" x14ac:dyDescent="0.3">
      <c r="D76" s="4" t="s">
        <v>67</v>
      </c>
      <c r="E76" s="10" t="s">
        <v>301</v>
      </c>
      <c r="F76" s="4">
        <v>21</v>
      </c>
      <c r="G76" s="4">
        <v>17</v>
      </c>
      <c r="H76" s="4">
        <v>17</v>
      </c>
      <c r="I76" s="4">
        <v>4</v>
      </c>
      <c r="J76" s="21">
        <f t="shared" si="90"/>
        <v>8000</v>
      </c>
      <c r="L76" s="21"/>
      <c r="M76" s="4">
        <v>1</v>
      </c>
      <c r="N76" s="21">
        <f>M76*$F$274</f>
        <v>3000</v>
      </c>
      <c r="P76" s="21"/>
      <c r="R76" s="21"/>
      <c r="T76" s="21"/>
      <c r="V76" s="21"/>
      <c r="X76" s="21"/>
      <c r="Y76" s="4">
        <v>1</v>
      </c>
      <c r="Z76" s="21">
        <f>Y76*$F$285</f>
        <v>1000</v>
      </c>
      <c r="AA76" s="4">
        <v>4</v>
      </c>
      <c r="AB76" s="21">
        <f t="shared" si="91"/>
        <v>37400</v>
      </c>
      <c r="AC76" s="4" t="s">
        <v>11</v>
      </c>
      <c r="AD76" s="21">
        <f t="shared" si="81"/>
        <v>63000</v>
      </c>
      <c r="AE76" s="21"/>
      <c r="AF76" s="21"/>
      <c r="AJ76" s="54" t="str">
        <f>D76</f>
        <v>Komenského nám.</v>
      </c>
      <c r="AK76" s="77">
        <f t="shared" si="82"/>
        <v>49400</v>
      </c>
      <c r="AL76" s="69" t="str">
        <f t="shared" si="83"/>
        <v>ZELENÁ</v>
      </c>
      <c r="AM76" s="63" t="str">
        <f t="shared" si="84"/>
        <v>Komenského nám.</v>
      </c>
      <c r="AN76" s="104">
        <f t="shared" si="85"/>
        <v>63000</v>
      </c>
      <c r="AO76" s="86" t="str">
        <f t="shared" si="86"/>
        <v>C</v>
      </c>
      <c r="AP76" s="91">
        <v>2027</v>
      </c>
    </row>
    <row r="77" spans="4:42" s="4" customFormat="1" ht="12" customHeight="1" x14ac:dyDescent="0.3">
      <c r="D77" s="4" t="s">
        <v>68</v>
      </c>
      <c r="E77" s="10" t="s">
        <v>301</v>
      </c>
      <c r="F77" s="4">
        <v>3</v>
      </c>
      <c r="I77" s="4">
        <v>3</v>
      </c>
      <c r="J77" s="21">
        <f t="shared" si="90"/>
        <v>6000</v>
      </c>
      <c r="L77" s="21"/>
      <c r="N77" s="21"/>
      <c r="P77" s="21"/>
      <c r="R77" s="21"/>
      <c r="T77" s="21"/>
      <c r="V77" s="21"/>
      <c r="X77" s="21"/>
      <c r="Z77" s="21"/>
      <c r="AA77" s="4">
        <v>3</v>
      </c>
      <c r="AB77" s="21">
        <f t="shared" si="91"/>
        <v>28050</v>
      </c>
      <c r="AC77" s="4" t="s">
        <v>11</v>
      </c>
      <c r="AD77" s="21">
        <f t="shared" si="81"/>
        <v>9000</v>
      </c>
      <c r="AE77" s="21"/>
      <c r="AF77" s="21"/>
      <c r="AG77" s="4" t="s">
        <v>271</v>
      </c>
      <c r="AJ77" s="54" t="str">
        <f>D77</f>
        <v>Komenského náměstí</v>
      </c>
      <c r="AK77" s="77">
        <f t="shared" si="82"/>
        <v>34050</v>
      </c>
      <c r="AL77" s="69" t="str">
        <f t="shared" si="83"/>
        <v>ZELENÁ</v>
      </c>
      <c r="AM77" s="63" t="str">
        <f t="shared" si="84"/>
        <v>Komenského náměstí</v>
      </c>
      <c r="AN77" s="104">
        <f t="shared" si="85"/>
        <v>9000</v>
      </c>
      <c r="AO77" s="86" t="str">
        <f t="shared" si="86"/>
        <v>C</v>
      </c>
      <c r="AP77" s="91">
        <v>2027</v>
      </c>
    </row>
    <row r="78" spans="4:42" s="4" customFormat="1" ht="12" customHeight="1" x14ac:dyDescent="0.3">
      <c r="D78" s="4" t="s">
        <v>69</v>
      </c>
      <c r="E78" s="10" t="s">
        <v>301</v>
      </c>
      <c r="F78" s="4">
        <v>28</v>
      </c>
      <c r="H78" s="4">
        <v>17</v>
      </c>
      <c r="I78" s="4">
        <v>11</v>
      </c>
      <c r="J78" s="21">
        <f t="shared" si="90"/>
        <v>22000</v>
      </c>
      <c r="L78" s="21"/>
      <c r="N78" s="21"/>
      <c r="P78" s="21"/>
      <c r="R78" s="21"/>
      <c r="T78" s="21"/>
      <c r="V78" s="21"/>
      <c r="X78" s="21"/>
      <c r="Z78" s="21"/>
      <c r="AA78" s="4">
        <v>28</v>
      </c>
      <c r="AB78" s="21">
        <f t="shared" si="91"/>
        <v>261800</v>
      </c>
      <c r="AC78" s="4" t="s">
        <v>11</v>
      </c>
      <c r="AD78" s="21">
        <f t="shared" si="81"/>
        <v>84000</v>
      </c>
      <c r="AE78" s="21"/>
      <c r="AF78" s="21"/>
      <c r="AG78" s="4" t="s">
        <v>293</v>
      </c>
      <c r="AJ78" s="54" t="str">
        <f>D78</f>
        <v>Krakovská</v>
      </c>
      <c r="AK78" s="77">
        <f t="shared" si="82"/>
        <v>283800</v>
      </c>
      <c r="AL78" s="69" t="str">
        <f t="shared" si="83"/>
        <v>ZELENÁ</v>
      </c>
      <c r="AM78" s="63" t="str">
        <f t="shared" si="84"/>
        <v>Krakovská</v>
      </c>
      <c r="AN78" s="104">
        <f t="shared" si="85"/>
        <v>84000</v>
      </c>
      <c r="AO78" s="86" t="str">
        <f t="shared" si="86"/>
        <v>C</v>
      </c>
      <c r="AP78" s="91">
        <v>2027</v>
      </c>
    </row>
    <row r="79" spans="4:42" s="4" customFormat="1" ht="12" customHeight="1" x14ac:dyDescent="0.3">
      <c r="D79" s="4" t="s">
        <v>70</v>
      </c>
      <c r="E79" s="10" t="s">
        <v>301</v>
      </c>
      <c r="F79" s="4">
        <v>4</v>
      </c>
      <c r="I79" s="4">
        <v>4</v>
      </c>
      <c r="J79" s="21">
        <f t="shared" si="90"/>
        <v>8000</v>
      </c>
      <c r="K79" s="4">
        <v>2</v>
      </c>
      <c r="L79" s="21">
        <f>K79*($F$270+$F$272)</f>
        <v>5000</v>
      </c>
      <c r="N79" s="21"/>
      <c r="P79" s="21"/>
      <c r="R79" s="21"/>
      <c r="T79" s="21"/>
      <c r="V79" s="21"/>
      <c r="X79" s="21"/>
      <c r="Z79" s="21"/>
      <c r="AA79" s="4">
        <v>4</v>
      </c>
      <c r="AB79" s="21">
        <f t="shared" si="91"/>
        <v>37400</v>
      </c>
      <c r="AC79" s="4" t="s">
        <v>11</v>
      </c>
      <c r="AD79" s="21">
        <f t="shared" si="81"/>
        <v>12000</v>
      </c>
      <c r="AE79" s="21"/>
      <c r="AF79" s="21"/>
      <c r="AJ79" s="54" t="str">
        <f>D79</f>
        <v>Krátká</v>
      </c>
      <c r="AK79" s="77">
        <f t="shared" si="82"/>
        <v>50400</v>
      </c>
      <c r="AL79" s="69" t="str">
        <f t="shared" si="83"/>
        <v>ZELENÁ</v>
      </c>
      <c r="AM79" s="63" t="str">
        <f t="shared" si="84"/>
        <v>Krátká</v>
      </c>
      <c r="AN79" s="104">
        <f t="shared" si="85"/>
        <v>12000</v>
      </c>
      <c r="AO79" s="86" t="str">
        <f t="shared" si="86"/>
        <v>C</v>
      </c>
      <c r="AP79" s="91">
        <v>2027</v>
      </c>
    </row>
    <row r="80" spans="4:42" s="4" customFormat="1" ht="12" customHeight="1" x14ac:dyDescent="0.3">
      <c r="D80" s="4" t="s">
        <v>71</v>
      </c>
      <c r="E80" s="10" t="s">
        <v>301</v>
      </c>
      <c r="F80" s="4">
        <v>18</v>
      </c>
      <c r="G80" s="4">
        <v>9</v>
      </c>
      <c r="H80" s="4">
        <v>9</v>
      </c>
      <c r="I80" s="4">
        <v>9</v>
      </c>
      <c r="J80" s="21">
        <f t="shared" si="90"/>
        <v>18000</v>
      </c>
      <c r="L80" s="21"/>
      <c r="N80" s="21"/>
      <c r="P80" s="21"/>
      <c r="R80" s="21"/>
      <c r="T80" s="21"/>
      <c r="V80" s="21"/>
      <c r="X80" s="21"/>
      <c r="Z80" s="21"/>
      <c r="AA80" s="4">
        <v>9</v>
      </c>
      <c r="AB80" s="21">
        <f t="shared" si="91"/>
        <v>84150</v>
      </c>
      <c r="AC80" s="4" t="s">
        <v>11</v>
      </c>
      <c r="AD80" s="21">
        <f t="shared" si="81"/>
        <v>54000</v>
      </c>
      <c r="AE80" s="21"/>
      <c r="AF80" s="21"/>
      <c r="AJ80" s="54" t="str">
        <f>D80</f>
        <v>Kuzmínova</v>
      </c>
      <c r="AK80" s="77">
        <f t="shared" si="82"/>
        <v>102150</v>
      </c>
      <c r="AL80" s="69" t="str">
        <f t="shared" si="83"/>
        <v>ZELENÁ</v>
      </c>
      <c r="AM80" s="63" t="str">
        <f t="shared" si="84"/>
        <v>Kuzmínova</v>
      </c>
      <c r="AN80" s="104">
        <f t="shared" si="85"/>
        <v>54000</v>
      </c>
      <c r="AO80" s="86" t="str">
        <f t="shared" si="86"/>
        <v>C</v>
      </c>
      <c r="AP80" s="91">
        <v>2027</v>
      </c>
    </row>
    <row r="81" spans="3:42" s="4" customFormat="1" ht="12" customHeight="1" thickBot="1" x14ac:dyDescent="0.35">
      <c r="D81" s="4" t="s">
        <v>72</v>
      </c>
      <c r="E81" s="10" t="s">
        <v>301</v>
      </c>
      <c r="F81" s="4">
        <v>2</v>
      </c>
      <c r="I81" s="4">
        <v>2</v>
      </c>
      <c r="J81" s="21">
        <f t="shared" si="90"/>
        <v>4000</v>
      </c>
      <c r="L81" s="21"/>
      <c r="N81" s="21"/>
      <c r="P81" s="21"/>
      <c r="R81" s="21"/>
      <c r="T81" s="21"/>
      <c r="V81" s="21"/>
      <c r="X81" s="21"/>
      <c r="Z81" s="21"/>
      <c r="AA81" s="4">
        <v>2</v>
      </c>
      <c r="AB81" s="21">
        <f t="shared" si="91"/>
        <v>18700</v>
      </c>
      <c r="AC81" s="4" t="s">
        <v>11</v>
      </c>
      <c r="AD81" s="21">
        <f t="shared" si="81"/>
        <v>6000</v>
      </c>
      <c r="AE81" s="21"/>
      <c r="AF81" s="21"/>
      <c r="AJ81" s="55" t="str">
        <f>D81</f>
        <v>Kyjevská</v>
      </c>
      <c r="AK81" s="77">
        <f t="shared" si="82"/>
        <v>22700</v>
      </c>
      <c r="AL81" s="70" t="str">
        <f t="shared" si="83"/>
        <v>ZELENÁ</v>
      </c>
      <c r="AM81" s="64" t="str">
        <f t="shared" si="84"/>
        <v>Kyjevská</v>
      </c>
      <c r="AN81" s="105">
        <f t="shared" si="85"/>
        <v>6000</v>
      </c>
      <c r="AO81" s="87" t="str">
        <f t="shared" si="86"/>
        <v>C</v>
      </c>
      <c r="AP81" s="91">
        <v>2027</v>
      </c>
    </row>
    <row r="82" spans="3:42" s="4" customFormat="1" ht="15" hidden="1" thickBot="1" x14ac:dyDescent="0.35">
      <c r="C82" s="4" t="s">
        <v>73</v>
      </c>
    </row>
    <row r="83" spans="3:42" s="4" customFormat="1" ht="12" customHeight="1" thickBot="1" x14ac:dyDescent="0.35">
      <c r="D83" s="4" t="s">
        <v>74</v>
      </c>
      <c r="E83" s="10" t="s">
        <v>301</v>
      </c>
      <c r="F83" s="4">
        <v>6</v>
      </c>
      <c r="I83" s="4">
        <v>6</v>
      </c>
      <c r="J83" s="21">
        <f>I83*$F$270</f>
        <v>12000</v>
      </c>
      <c r="K83" s="4">
        <v>1</v>
      </c>
      <c r="L83" s="21">
        <f>K83*($F$270+$F$272)</f>
        <v>2500</v>
      </c>
      <c r="N83" s="21"/>
      <c r="P83" s="21"/>
      <c r="R83" s="21"/>
      <c r="T83" s="21"/>
      <c r="V83" s="21"/>
      <c r="X83" s="21"/>
      <c r="Z83" s="21"/>
      <c r="AA83" s="4">
        <v>6</v>
      </c>
      <c r="AB83" s="21">
        <f>AA83*$F$286</f>
        <v>56100</v>
      </c>
      <c r="AC83" s="4" t="s">
        <v>11</v>
      </c>
      <c r="AD83" s="21">
        <f>F83*$F$293</f>
        <v>18000</v>
      </c>
      <c r="AE83" s="21"/>
      <c r="AF83" s="21"/>
      <c r="AJ83" s="61" t="str">
        <f>D83</f>
        <v>Ladova</v>
      </c>
      <c r="AK83" s="77">
        <f>J83+L83+N83+P83+R83+T83+V83+X83+Z83+AB83</f>
        <v>70600</v>
      </c>
      <c r="AL83" s="72" t="str">
        <f>E83</f>
        <v>ZELENÁ</v>
      </c>
      <c r="AM83" s="66" t="str">
        <f>AJ83</f>
        <v>Ladova</v>
      </c>
      <c r="AN83" s="107">
        <f>AD83</f>
        <v>18000</v>
      </c>
      <c r="AO83" s="89" t="str">
        <f>AC83</f>
        <v>C</v>
      </c>
      <c r="AP83" s="91">
        <v>2027</v>
      </c>
    </row>
    <row r="84" spans="3:42" s="4" customFormat="1" ht="15" hidden="1" thickBot="1" x14ac:dyDescent="0.35">
      <c r="D84" s="4" t="s">
        <v>75</v>
      </c>
      <c r="F84" s="4">
        <v>0</v>
      </c>
    </row>
    <row r="85" spans="3:42" s="4" customFormat="1" ht="12" customHeight="1" thickBot="1" x14ac:dyDescent="0.35">
      <c r="D85" s="4" t="s">
        <v>76</v>
      </c>
      <c r="E85" s="10" t="s">
        <v>301</v>
      </c>
      <c r="F85" s="4">
        <v>5</v>
      </c>
      <c r="I85" s="4">
        <v>2</v>
      </c>
      <c r="J85" s="21">
        <f>I85*$F$270</f>
        <v>4000</v>
      </c>
      <c r="L85" s="21"/>
      <c r="N85" s="21"/>
      <c r="P85" s="21"/>
      <c r="R85" s="21"/>
      <c r="T85" s="21"/>
      <c r="V85" s="21"/>
      <c r="X85" s="21"/>
      <c r="Z85" s="21"/>
      <c r="AA85" s="4">
        <v>5</v>
      </c>
      <c r="AB85" s="21">
        <f>AA85*$F$286</f>
        <v>46750</v>
      </c>
      <c r="AC85" s="4" t="s">
        <v>11</v>
      </c>
      <c r="AD85" s="21">
        <f t="shared" ref="AD85:AD90" si="92">F85*$F$293</f>
        <v>15000</v>
      </c>
      <c r="AE85" s="21"/>
      <c r="AF85" s="21"/>
      <c r="AJ85" s="52" t="str">
        <f>D85</f>
        <v>Libušina</v>
      </c>
      <c r="AK85" s="77">
        <f t="shared" ref="AK85:AK90" si="93">J85+L85+N85+P85+R85+T85+V85+X85+Z85+AB85</f>
        <v>50750</v>
      </c>
      <c r="AL85" s="71" t="str">
        <f t="shared" ref="AL85:AL90" si="94">E85</f>
        <v>ZELENÁ</v>
      </c>
      <c r="AM85" s="65" t="str">
        <f t="shared" ref="AM85:AM90" si="95">AJ85</f>
        <v>Libušina</v>
      </c>
      <c r="AN85" s="106">
        <f t="shared" ref="AN85:AN90" si="96">AD85</f>
        <v>15000</v>
      </c>
      <c r="AO85" s="88" t="str">
        <f t="shared" ref="AO85:AO90" si="97">AC85</f>
        <v>C</v>
      </c>
      <c r="AP85" s="91">
        <v>2027</v>
      </c>
    </row>
    <row r="86" spans="3:42" s="4" customFormat="1" ht="12" customHeight="1" thickBot="1" x14ac:dyDescent="0.35">
      <c r="D86" s="4" t="s">
        <v>77</v>
      </c>
      <c r="E86" s="11" t="s">
        <v>302</v>
      </c>
      <c r="F86" s="4">
        <v>12</v>
      </c>
      <c r="G86" s="4">
        <v>12</v>
      </c>
      <c r="H86" s="4">
        <v>12</v>
      </c>
      <c r="J86" s="21"/>
      <c r="L86" s="21"/>
      <c r="N86" s="21"/>
      <c r="P86" s="21"/>
      <c r="R86" s="21"/>
      <c r="T86" s="21"/>
      <c r="V86" s="21"/>
      <c r="X86" s="21"/>
      <c r="Z86" s="21"/>
      <c r="AB86" s="21"/>
      <c r="AC86" s="4" t="s">
        <v>11</v>
      </c>
      <c r="AD86" s="21">
        <f t="shared" si="92"/>
        <v>36000</v>
      </c>
      <c r="AE86" s="21"/>
      <c r="AF86" s="21"/>
      <c r="AJ86" s="54" t="str">
        <f>D86</f>
        <v>Lidická</v>
      </c>
      <c r="AK86" s="77">
        <f t="shared" si="93"/>
        <v>0</v>
      </c>
      <c r="AL86" s="69" t="str">
        <f t="shared" si="94"/>
        <v>MODRÁ</v>
      </c>
      <c r="AM86" s="63" t="str">
        <f t="shared" si="95"/>
        <v>Lidická</v>
      </c>
      <c r="AN86" s="104">
        <f t="shared" si="96"/>
        <v>36000</v>
      </c>
      <c r="AO86" s="86" t="str">
        <f t="shared" si="97"/>
        <v>C</v>
      </c>
      <c r="AP86" s="94">
        <v>2024</v>
      </c>
    </row>
    <row r="87" spans="3:42" s="4" customFormat="1" ht="12" customHeight="1" x14ac:dyDescent="0.3">
      <c r="D87" s="4" t="s">
        <v>78</v>
      </c>
      <c r="E87" s="10" t="s">
        <v>301</v>
      </c>
      <c r="F87" s="4">
        <v>9</v>
      </c>
      <c r="G87" s="4">
        <v>1</v>
      </c>
      <c r="H87" s="4">
        <v>1</v>
      </c>
      <c r="I87" s="4">
        <v>8</v>
      </c>
      <c r="J87" s="21">
        <f t="shared" ref="J87:J88" si="98">I87*$F$270</f>
        <v>16000</v>
      </c>
      <c r="L87" s="21"/>
      <c r="N87" s="21"/>
      <c r="P87" s="21"/>
      <c r="R87" s="21"/>
      <c r="T87" s="21"/>
      <c r="V87" s="21"/>
      <c r="X87" s="21"/>
      <c r="Z87" s="21"/>
      <c r="AA87" s="4">
        <v>8</v>
      </c>
      <c r="AB87" s="21">
        <f t="shared" ref="AB87:AB90" si="99">AA87*$F$286</f>
        <v>74800</v>
      </c>
      <c r="AC87" s="4" t="s">
        <v>11</v>
      </c>
      <c r="AD87" s="21">
        <f t="shared" si="92"/>
        <v>27000</v>
      </c>
      <c r="AE87" s="21"/>
      <c r="AF87" s="21"/>
      <c r="AJ87" s="54" t="str">
        <f>D87</f>
        <v>Lidové nám.</v>
      </c>
      <c r="AK87" s="77">
        <f t="shared" si="93"/>
        <v>90800</v>
      </c>
      <c r="AL87" s="69" t="str">
        <f t="shared" si="94"/>
        <v>ZELENÁ</v>
      </c>
      <c r="AM87" s="63" t="str">
        <f t="shared" si="95"/>
        <v>Lidové nám.</v>
      </c>
      <c r="AN87" s="104">
        <f t="shared" si="96"/>
        <v>27000</v>
      </c>
      <c r="AO87" s="86" t="str">
        <f t="shared" si="97"/>
        <v>C</v>
      </c>
      <c r="AP87" s="91">
        <v>2027</v>
      </c>
    </row>
    <row r="88" spans="3:42" s="4" customFormat="1" ht="12" customHeight="1" thickBot="1" x14ac:dyDescent="0.35">
      <c r="D88" s="4" t="s">
        <v>272</v>
      </c>
      <c r="E88" s="2" t="s">
        <v>276</v>
      </c>
      <c r="F88" s="4">
        <v>19</v>
      </c>
      <c r="I88" s="4">
        <v>19</v>
      </c>
      <c r="J88" s="21">
        <f t="shared" si="98"/>
        <v>38000</v>
      </c>
      <c r="K88" s="4">
        <v>19</v>
      </c>
      <c r="L88" s="21">
        <f>K88*($F$270+$F$272)</f>
        <v>47500</v>
      </c>
      <c r="M88" s="4">
        <v>1</v>
      </c>
      <c r="N88" s="21">
        <f t="shared" ref="N88:N89" si="100">M88*$F$274</f>
        <v>3000</v>
      </c>
      <c r="O88" s="4">
        <v>2</v>
      </c>
      <c r="P88" s="21">
        <f t="shared" ref="P88:P90" si="101">O88*$F$276</f>
        <v>12000</v>
      </c>
      <c r="Q88" s="4">
        <v>1</v>
      </c>
      <c r="R88" s="21">
        <f>Q88*$F$278</f>
        <v>500</v>
      </c>
      <c r="T88" s="21"/>
      <c r="V88" s="21"/>
      <c r="X88" s="21"/>
      <c r="Y88" s="4">
        <v>1</v>
      </c>
      <c r="Z88" s="21">
        <f t="shared" ref="Z88:Z89" si="102">Y88*$F$285</f>
        <v>1000</v>
      </c>
      <c r="AA88" s="4">
        <v>19</v>
      </c>
      <c r="AB88" s="21">
        <f t="shared" si="99"/>
        <v>177650</v>
      </c>
      <c r="AC88" s="4" t="s">
        <v>11</v>
      </c>
      <c r="AD88" s="21">
        <f t="shared" si="92"/>
        <v>57000</v>
      </c>
      <c r="AE88" s="21"/>
      <c r="AF88" s="21"/>
      <c r="AJ88" s="54" t="str">
        <f>D88</f>
        <v>Lobeč (SÍDL.)</v>
      </c>
      <c r="AK88" s="77">
        <f t="shared" si="93"/>
        <v>279650</v>
      </c>
      <c r="AL88" s="69" t="str">
        <f t="shared" si="94"/>
        <v>ČERVENÁ</v>
      </c>
      <c r="AM88" s="63" t="str">
        <f t="shared" si="95"/>
        <v>Lobeč (SÍDL.)</v>
      </c>
      <c r="AN88" s="104">
        <f t="shared" si="96"/>
        <v>57000</v>
      </c>
      <c r="AO88" s="86" t="str">
        <f t="shared" si="97"/>
        <v>C</v>
      </c>
      <c r="AP88" s="92">
        <v>2021</v>
      </c>
    </row>
    <row r="89" spans="3:42" s="4" customFormat="1" ht="12" customHeight="1" x14ac:dyDescent="0.3">
      <c r="D89" s="4" t="s">
        <v>79</v>
      </c>
      <c r="E89" s="10" t="s">
        <v>301</v>
      </c>
      <c r="F89" s="4">
        <v>30</v>
      </c>
      <c r="G89" s="4">
        <v>3</v>
      </c>
      <c r="H89" s="4">
        <v>19</v>
      </c>
      <c r="J89" s="21"/>
      <c r="L89" s="21"/>
      <c r="M89" s="4">
        <v>1</v>
      </c>
      <c r="N89" s="21">
        <f t="shared" si="100"/>
        <v>3000</v>
      </c>
      <c r="O89" s="4">
        <v>1</v>
      </c>
      <c r="P89" s="21">
        <f t="shared" si="101"/>
        <v>6000</v>
      </c>
      <c r="R89" s="21"/>
      <c r="T89" s="21"/>
      <c r="V89" s="21"/>
      <c r="X89" s="21"/>
      <c r="Y89" s="4">
        <v>1</v>
      </c>
      <c r="Z89" s="21">
        <f t="shared" si="102"/>
        <v>1000</v>
      </c>
      <c r="AA89" s="4">
        <v>27</v>
      </c>
      <c r="AB89" s="21">
        <f t="shared" si="99"/>
        <v>252450</v>
      </c>
      <c r="AC89" s="4" t="s">
        <v>11</v>
      </c>
      <c r="AD89" s="21">
        <f t="shared" si="92"/>
        <v>90000</v>
      </c>
      <c r="AE89" s="21"/>
      <c r="AF89" s="21"/>
      <c r="AJ89" s="54" t="str">
        <f>D89</f>
        <v>Lutovítova</v>
      </c>
      <c r="AK89" s="77">
        <f t="shared" si="93"/>
        <v>262450</v>
      </c>
      <c r="AL89" s="69" t="str">
        <f t="shared" si="94"/>
        <v>ZELENÁ</v>
      </c>
      <c r="AM89" s="63" t="str">
        <f t="shared" si="95"/>
        <v>Lutovítova</v>
      </c>
      <c r="AN89" s="104">
        <f t="shared" si="96"/>
        <v>90000</v>
      </c>
      <c r="AO89" s="86" t="str">
        <f t="shared" si="97"/>
        <v>C</v>
      </c>
      <c r="AP89" s="91">
        <v>2027</v>
      </c>
    </row>
    <row r="90" spans="3:42" s="4" customFormat="1" ht="12" customHeight="1" thickBot="1" x14ac:dyDescent="0.35">
      <c r="D90" s="4" t="s">
        <v>80</v>
      </c>
      <c r="E90" s="3" t="s">
        <v>277</v>
      </c>
      <c r="F90" s="4">
        <v>5</v>
      </c>
      <c r="I90" s="4">
        <v>5</v>
      </c>
      <c r="J90" s="21">
        <f>I90*$F$270</f>
        <v>10000</v>
      </c>
      <c r="K90" s="4">
        <v>5</v>
      </c>
      <c r="L90" s="21">
        <f>K90*($F$270+$F$272)</f>
        <v>12500</v>
      </c>
      <c r="N90" s="21"/>
      <c r="O90" s="4">
        <v>1</v>
      </c>
      <c r="P90" s="21">
        <f t="shared" si="101"/>
        <v>6000</v>
      </c>
      <c r="R90" s="21"/>
      <c r="T90" s="21"/>
      <c r="V90" s="21"/>
      <c r="X90" s="21"/>
      <c r="Z90" s="21"/>
      <c r="AA90" s="4">
        <v>5</v>
      </c>
      <c r="AB90" s="21">
        <f t="shared" si="99"/>
        <v>46750</v>
      </c>
      <c r="AC90" s="4" t="s">
        <v>11</v>
      </c>
      <c r="AD90" s="21">
        <f t="shared" si="92"/>
        <v>15000</v>
      </c>
      <c r="AE90" s="21"/>
      <c r="AF90" s="21"/>
      <c r="AJ90" s="55" t="str">
        <f>D90</f>
        <v>Luční</v>
      </c>
      <c r="AK90" s="77">
        <f t="shared" si="93"/>
        <v>75250</v>
      </c>
      <c r="AL90" s="70" t="str">
        <f t="shared" si="94"/>
        <v>ORANŽOVÁ</v>
      </c>
      <c r="AM90" s="64" t="str">
        <f t="shared" si="95"/>
        <v>Luční</v>
      </c>
      <c r="AN90" s="105">
        <f t="shared" si="96"/>
        <v>15000</v>
      </c>
      <c r="AO90" s="87" t="str">
        <f t="shared" si="97"/>
        <v>C</v>
      </c>
      <c r="AP90" s="91">
        <v>2022</v>
      </c>
    </row>
    <row r="91" spans="3:42" s="4" customFormat="1" ht="15" hidden="1" thickBot="1" x14ac:dyDescent="0.35">
      <c r="C91" s="4" t="s">
        <v>81</v>
      </c>
    </row>
    <row r="92" spans="3:42" s="4" customFormat="1" ht="12" customHeight="1" thickBot="1" x14ac:dyDescent="0.35">
      <c r="D92" s="4" t="s">
        <v>82</v>
      </c>
      <c r="E92" s="10" t="s">
        <v>301</v>
      </c>
      <c r="F92" s="4">
        <v>17</v>
      </c>
      <c r="I92" s="4">
        <v>17</v>
      </c>
      <c r="J92" s="21">
        <f t="shared" ref="J92:J100" si="103">I92*$F$270</f>
        <v>34000</v>
      </c>
      <c r="L92" s="21"/>
      <c r="M92" s="4">
        <v>2</v>
      </c>
      <c r="N92" s="21">
        <f t="shared" ref="N92:N93" si="104">M92*$F$274</f>
        <v>6000</v>
      </c>
      <c r="O92" s="4">
        <v>3</v>
      </c>
      <c r="P92" s="21">
        <f>O92*$F$276</f>
        <v>18000</v>
      </c>
      <c r="R92" s="21"/>
      <c r="T92" s="21"/>
      <c r="V92" s="21"/>
      <c r="W92" s="4">
        <v>1</v>
      </c>
      <c r="X92" s="21">
        <f>W92*$F$283</f>
        <v>30000</v>
      </c>
      <c r="Y92" s="4">
        <v>1</v>
      </c>
      <c r="Z92" s="21">
        <f>Y92*$F$285</f>
        <v>1000</v>
      </c>
      <c r="AA92" s="4">
        <v>17</v>
      </c>
      <c r="AB92" s="21">
        <f t="shared" ref="AB92:AB100" si="105">AA92*$F$286</f>
        <v>158950</v>
      </c>
      <c r="AC92" s="4" t="s">
        <v>11</v>
      </c>
      <c r="AD92" s="21">
        <f t="shared" ref="AD92:AD105" si="106">F92*$F$293</f>
        <v>51000</v>
      </c>
      <c r="AE92" s="21"/>
      <c r="AF92" s="21"/>
      <c r="AJ92" s="52" t="str">
        <f>D92</f>
        <v>Makarenkova</v>
      </c>
      <c r="AK92" s="77">
        <f t="shared" ref="AK92:AK105" si="107">J92+L92+N92+P92+R92+T92+V92+X92+Z92+AB92</f>
        <v>247950</v>
      </c>
      <c r="AL92" s="71" t="str">
        <f t="shared" ref="AL92:AL105" si="108">E92</f>
        <v>ZELENÁ</v>
      </c>
      <c r="AM92" s="65" t="str">
        <f t="shared" ref="AM92:AM105" si="109">AJ92</f>
        <v>Makarenkova</v>
      </c>
      <c r="AN92" s="106">
        <f t="shared" ref="AN92:AN105" si="110">AD92</f>
        <v>51000</v>
      </c>
      <c r="AO92" s="88" t="str">
        <f t="shared" ref="AO92:AO105" si="111">AC92</f>
        <v>C</v>
      </c>
      <c r="AP92" s="93">
        <v>2028</v>
      </c>
    </row>
    <row r="93" spans="3:42" s="4" customFormat="1" ht="12" customHeight="1" thickBot="1" x14ac:dyDescent="0.35">
      <c r="D93" s="4" t="s">
        <v>83</v>
      </c>
      <c r="E93" s="10" t="s">
        <v>301</v>
      </c>
      <c r="F93" s="4">
        <v>7</v>
      </c>
      <c r="H93" s="4">
        <v>1</v>
      </c>
      <c r="I93" s="4">
        <v>6</v>
      </c>
      <c r="J93" s="21">
        <f t="shared" si="103"/>
        <v>12000</v>
      </c>
      <c r="K93" s="4">
        <v>3</v>
      </c>
      <c r="L93" s="21">
        <f>K93*($F$270+$F$272)</f>
        <v>7500</v>
      </c>
      <c r="M93" s="4">
        <v>1</v>
      </c>
      <c r="N93" s="21">
        <f t="shared" si="104"/>
        <v>3000</v>
      </c>
      <c r="P93" s="21"/>
      <c r="R93" s="21"/>
      <c r="T93" s="21"/>
      <c r="V93" s="21"/>
      <c r="X93" s="21"/>
      <c r="Z93" s="21"/>
      <c r="AA93" s="4">
        <v>7</v>
      </c>
      <c r="AB93" s="21">
        <f t="shared" si="105"/>
        <v>65450</v>
      </c>
      <c r="AC93" s="4" t="s">
        <v>11</v>
      </c>
      <c r="AD93" s="21">
        <f t="shared" si="106"/>
        <v>21000</v>
      </c>
      <c r="AE93" s="21"/>
      <c r="AF93" s="21"/>
      <c r="AJ93" s="54" t="str">
        <f>D93</f>
        <v>Marie Majerové</v>
      </c>
      <c r="AK93" s="77">
        <f t="shared" si="107"/>
        <v>87950</v>
      </c>
      <c r="AL93" s="69" t="str">
        <f t="shared" si="108"/>
        <v>ZELENÁ</v>
      </c>
      <c r="AM93" s="63" t="str">
        <f t="shared" si="109"/>
        <v>Marie Majerové</v>
      </c>
      <c r="AN93" s="104">
        <f t="shared" si="110"/>
        <v>21000</v>
      </c>
      <c r="AO93" s="86" t="str">
        <f t="shared" si="111"/>
        <v>C</v>
      </c>
      <c r="AP93" s="93">
        <v>2028</v>
      </c>
    </row>
    <row r="94" spans="3:42" s="4" customFormat="1" ht="12" customHeight="1" thickBot="1" x14ac:dyDescent="0.35">
      <c r="D94" s="4" t="s">
        <v>84</v>
      </c>
      <c r="E94" s="10" t="s">
        <v>301</v>
      </c>
      <c r="F94" s="4">
        <v>9</v>
      </c>
      <c r="I94" s="4">
        <v>9</v>
      </c>
      <c r="J94" s="21">
        <f t="shared" si="103"/>
        <v>18000</v>
      </c>
      <c r="K94" s="4">
        <v>1</v>
      </c>
      <c r="L94" s="21">
        <f>K94*($F$270+$F$272)</f>
        <v>2500</v>
      </c>
      <c r="N94" s="21"/>
      <c r="P94" s="21"/>
      <c r="Q94" s="4">
        <v>1</v>
      </c>
      <c r="R94" s="21">
        <f>Q94*$F$278</f>
        <v>500</v>
      </c>
      <c r="T94" s="21"/>
      <c r="V94" s="21"/>
      <c r="X94" s="21"/>
      <c r="Z94" s="21"/>
      <c r="AA94" s="4">
        <v>9</v>
      </c>
      <c r="AB94" s="21">
        <f t="shared" si="105"/>
        <v>84150</v>
      </c>
      <c r="AC94" s="4" t="s">
        <v>11</v>
      </c>
      <c r="AD94" s="21">
        <f t="shared" si="106"/>
        <v>27000</v>
      </c>
      <c r="AE94" s="21"/>
      <c r="AF94" s="21"/>
      <c r="AJ94" s="54" t="str">
        <f>D94</f>
        <v>Masarykova</v>
      </c>
      <c r="AK94" s="77">
        <f t="shared" si="107"/>
        <v>105150</v>
      </c>
      <c r="AL94" s="69" t="str">
        <f t="shared" si="108"/>
        <v>ZELENÁ</v>
      </c>
      <c r="AM94" s="63" t="str">
        <f t="shared" si="109"/>
        <v>Masarykova</v>
      </c>
      <c r="AN94" s="104">
        <f t="shared" si="110"/>
        <v>27000</v>
      </c>
      <c r="AO94" s="86" t="str">
        <f t="shared" si="111"/>
        <v>C</v>
      </c>
      <c r="AP94" s="93">
        <v>2028</v>
      </c>
    </row>
    <row r="95" spans="3:42" s="4" customFormat="1" ht="12" customHeight="1" thickBot="1" x14ac:dyDescent="0.35">
      <c r="D95" s="4" t="s">
        <v>85</v>
      </c>
      <c r="E95" s="10" t="s">
        <v>301</v>
      </c>
      <c r="F95" s="4">
        <v>27</v>
      </c>
      <c r="H95" s="4">
        <v>3</v>
      </c>
      <c r="I95" s="4">
        <v>24</v>
      </c>
      <c r="J95" s="21">
        <f t="shared" si="103"/>
        <v>48000</v>
      </c>
      <c r="L95" s="21"/>
      <c r="M95" s="4">
        <v>4</v>
      </c>
      <c r="N95" s="21">
        <f>M95*$F$274</f>
        <v>12000</v>
      </c>
      <c r="P95" s="21"/>
      <c r="R95" s="21"/>
      <c r="T95" s="21"/>
      <c r="V95" s="21"/>
      <c r="X95" s="21"/>
      <c r="Z95" s="21"/>
      <c r="AA95" s="4">
        <v>27</v>
      </c>
      <c r="AB95" s="21">
        <f t="shared" si="105"/>
        <v>252450</v>
      </c>
      <c r="AC95" s="4" t="s">
        <v>11</v>
      </c>
      <c r="AD95" s="21">
        <f t="shared" si="106"/>
        <v>81000</v>
      </c>
      <c r="AE95" s="21"/>
      <c r="AF95" s="21"/>
      <c r="AG95" s="4" t="s">
        <v>255</v>
      </c>
      <c r="AJ95" s="54" t="str">
        <f>D95</f>
        <v>Masnerova stezka</v>
      </c>
      <c r="AK95" s="77">
        <f t="shared" si="107"/>
        <v>312450</v>
      </c>
      <c r="AL95" s="69" t="str">
        <f t="shared" si="108"/>
        <v>ZELENÁ</v>
      </c>
      <c r="AM95" s="63" t="str">
        <f t="shared" si="109"/>
        <v>Masnerova stezka</v>
      </c>
      <c r="AN95" s="104">
        <f t="shared" si="110"/>
        <v>81000</v>
      </c>
      <c r="AO95" s="86" t="str">
        <f t="shared" si="111"/>
        <v>C</v>
      </c>
      <c r="AP95" s="93">
        <v>2028</v>
      </c>
    </row>
    <row r="96" spans="3:42" s="4" customFormat="1" ht="12" customHeight="1" thickBot="1" x14ac:dyDescent="0.35">
      <c r="D96" s="4" t="s">
        <v>86</v>
      </c>
      <c r="E96" s="10" t="s">
        <v>301</v>
      </c>
      <c r="F96" s="4">
        <v>4</v>
      </c>
      <c r="I96" s="4">
        <v>4</v>
      </c>
      <c r="J96" s="21">
        <f t="shared" si="103"/>
        <v>8000</v>
      </c>
      <c r="L96" s="21"/>
      <c r="N96" s="21"/>
      <c r="O96" s="4">
        <v>1</v>
      </c>
      <c r="P96" s="21">
        <f>O96*$F$276</f>
        <v>6000</v>
      </c>
      <c r="R96" s="21"/>
      <c r="T96" s="21"/>
      <c r="V96" s="21"/>
      <c r="X96" s="21"/>
      <c r="Z96" s="21"/>
      <c r="AA96" s="4">
        <v>4</v>
      </c>
      <c r="AB96" s="21">
        <f t="shared" si="105"/>
        <v>37400</v>
      </c>
      <c r="AC96" s="4" t="s">
        <v>11</v>
      </c>
      <c r="AD96" s="21">
        <f t="shared" si="106"/>
        <v>12000</v>
      </c>
      <c r="AE96" s="21"/>
      <c r="AF96" s="21"/>
      <c r="AJ96" s="54" t="str">
        <f>D96</f>
        <v>Maxima Gorkého</v>
      </c>
      <c r="AK96" s="77">
        <f t="shared" si="107"/>
        <v>51400</v>
      </c>
      <c r="AL96" s="69" t="str">
        <f t="shared" si="108"/>
        <v>ZELENÁ</v>
      </c>
      <c r="AM96" s="63" t="str">
        <f t="shared" si="109"/>
        <v>Maxima Gorkého</v>
      </c>
      <c r="AN96" s="104">
        <f t="shared" si="110"/>
        <v>12000</v>
      </c>
      <c r="AO96" s="86" t="str">
        <f t="shared" si="111"/>
        <v>C</v>
      </c>
      <c r="AP96" s="93">
        <v>2028</v>
      </c>
    </row>
    <row r="97" spans="3:42" s="4" customFormat="1" ht="12" customHeight="1" thickBot="1" x14ac:dyDescent="0.35">
      <c r="D97" s="4" t="s">
        <v>87</v>
      </c>
      <c r="E97" s="10" t="s">
        <v>301</v>
      </c>
      <c r="F97" s="4">
        <v>8</v>
      </c>
      <c r="I97" s="4">
        <v>8</v>
      </c>
      <c r="J97" s="21">
        <f t="shared" si="103"/>
        <v>16000</v>
      </c>
      <c r="L97" s="21"/>
      <c r="M97" s="4">
        <v>1</v>
      </c>
      <c r="N97" s="21">
        <f>M97*$F$274</f>
        <v>3000</v>
      </c>
      <c r="P97" s="21"/>
      <c r="R97" s="21"/>
      <c r="T97" s="21"/>
      <c r="V97" s="21"/>
      <c r="X97" s="21"/>
      <c r="Z97" s="21"/>
      <c r="AA97" s="4">
        <v>8</v>
      </c>
      <c r="AB97" s="21">
        <f t="shared" si="105"/>
        <v>74800</v>
      </c>
      <c r="AC97" s="4" t="s">
        <v>11</v>
      </c>
      <c r="AD97" s="21">
        <f t="shared" si="106"/>
        <v>24000</v>
      </c>
      <c r="AE97" s="21"/>
      <c r="AF97" s="21"/>
      <c r="AJ97" s="54" t="str">
        <f>D97</f>
        <v>Máchova</v>
      </c>
      <c r="AK97" s="77">
        <f t="shared" si="107"/>
        <v>93800</v>
      </c>
      <c r="AL97" s="69" t="str">
        <f t="shared" si="108"/>
        <v>ZELENÁ</v>
      </c>
      <c r="AM97" s="63" t="str">
        <f t="shared" si="109"/>
        <v>Máchova</v>
      </c>
      <c r="AN97" s="104">
        <f t="shared" si="110"/>
        <v>24000</v>
      </c>
      <c r="AO97" s="86" t="str">
        <f t="shared" si="111"/>
        <v>C</v>
      </c>
      <c r="AP97" s="93">
        <v>2028</v>
      </c>
    </row>
    <row r="98" spans="3:42" s="4" customFormat="1" ht="12" customHeight="1" thickBot="1" x14ac:dyDescent="0.35">
      <c r="D98" s="4" t="s">
        <v>88</v>
      </c>
      <c r="E98" s="10" t="s">
        <v>301</v>
      </c>
      <c r="F98" s="4">
        <v>4</v>
      </c>
      <c r="I98" s="4">
        <v>4</v>
      </c>
      <c r="J98" s="21">
        <f t="shared" si="103"/>
        <v>8000</v>
      </c>
      <c r="L98" s="21"/>
      <c r="N98" s="21"/>
      <c r="P98" s="21"/>
      <c r="R98" s="21"/>
      <c r="T98" s="21"/>
      <c r="V98" s="21"/>
      <c r="X98" s="21"/>
      <c r="Z98" s="21"/>
      <c r="AA98" s="4">
        <v>4</v>
      </c>
      <c r="AB98" s="21">
        <f t="shared" si="105"/>
        <v>37400</v>
      </c>
      <c r="AC98" s="4" t="s">
        <v>11</v>
      </c>
      <c r="AD98" s="21">
        <f t="shared" si="106"/>
        <v>12000</v>
      </c>
      <c r="AE98" s="21"/>
      <c r="AF98" s="21"/>
      <c r="AJ98" s="54" t="str">
        <f>D98</f>
        <v>Mánesova</v>
      </c>
      <c r="AK98" s="77">
        <f t="shared" si="107"/>
        <v>45400</v>
      </c>
      <c r="AL98" s="69" t="str">
        <f t="shared" si="108"/>
        <v>ZELENÁ</v>
      </c>
      <c r="AM98" s="63" t="str">
        <f t="shared" si="109"/>
        <v>Mánesova</v>
      </c>
      <c r="AN98" s="104">
        <f t="shared" si="110"/>
        <v>12000</v>
      </c>
      <c r="AO98" s="86" t="str">
        <f t="shared" si="111"/>
        <v>C</v>
      </c>
      <c r="AP98" s="93">
        <v>2028</v>
      </c>
    </row>
    <row r="99" spans="3:42" s="4" customFormat="1" ht="12" customHeight="1" thickBot="1" x14ac:dyDescent="0.35">
      <c r="D99" s="4" t="s">
        <v>89</v>
      </c>
      <c r="E99" s="10" t="s">
        <v>301</v>
      </c>
      <c r="F99" s="4">
        <v>4</v>
      </c>
      <c r="I99" s="4">
        <v>4</v>
      </c>
      <c r="J99" s="21">
        <f t="shared" si="103"/>
        <v>8000</v>
      </c>
      <c r="K99" s="4">
        <v>1</v>
      </c>
      <c r="L99" s="21">
        <f>K99*($F$270+$F$272)</f>
        <v>2500</v>
      </c>
      <c r="N99" s="21"/>
      <c r="P99" s="21"/>
      <c r="R99" s="21"/>
      <c r="T99" s="21"/>
      <c r="V99" s="21"/>
      <c r="X99" s="21"/>
      <c r="Z99" s="21"/>
      <c r="AA99" s="4">
        <v>4</v>
      </c>
      <c r="AB99" s="21">
        <f t="shared" si="105"/>
        <v>37400</v>
      </c>
      <c r="AC99" s="4" t="s">
        <v>11</v>
      </c>
      <c r="AD99" s="21">
        <f t="shared" si="106"/>
        <v>12000</v>
      </c>
      <c r="AE99" s="21"/>
      <c r="AF99" s="21"/>
      <c r="AJ99" s="54" t="str">
        <f>D99</f>
        <v>Mezi Hřišti</v>
      </c>
      <c r="AK99" s="77">
        <f t="shared" si="107"/>
        <v>47900</v>
      </c>
      <c r="AL99" s="69" t="str">
        <f t="shared" si="108"/>
        <v>ZELENÁ</v>
      </c>
      <c r="AM99" s="63" t="str">
        <f t="shared" si="109"/>
        <v>Mezi Hřišti</v>
      </c>
      <c r="AN99" s="104">
        <f t="shared" si="110"/>
        <v>12000</v>
      </c>
      <c r="AO99" s="86" t="str">
        <f t="shared" si="111"/>
        <v>C</v>
      </c>
      <c r="AP99" s="93">
        <v>2028</v>
      </c>
    </row>
    <row r="100" spans="3:42" s="4" customFormat="1" ht="12" customHeight="1" x14ac:dyDescent="0.3">
      <c r="D100" s="4" t="s">
        <v>90</v>
      </c>
      <c r="E100" s="10" t="s">
        <v>301</v>
      </c>
      <c r="F100" s="4">
        <v>10</v>
      </c>
      <c r="I100" s="4">
        <v>10</v>
      </c>
      <c r="J100" s="21">
        <f t="shared" si="103"/>
        <v>20000</v>
      </c>
      <c r="L100" s="21"/>
      <c r="N100" s="21"/>
      <c r="P100" s="21"/>
      <c r="R100" s="21"/>
      <c r="T100" s="21"/>
      <c r="V100" s="21"/>
      <c r="X100" s="21"/>
      <c r="Z100" s="21"/>
      <c r="AA100" s="4">
        <v>10</v>
      </c>
      <c r="AB100" s="21">
        <f t="shared" si="105"/>
        <v>93500</v>
      </c>
      <c r="AC100" s="4" t="s">
        <v>11</v>
      </c>
      <c r="AD100" s="21">
        <f t="shared" si="106"/>
        <v>30000</v>
      </c>
      <c r="AE100" s="21"/>
      <c r="AF100" s="21"/>
      <c r="AJ100" s="54" t="str">
        <f>D100</f>
        <v>Mikovická</v>
      </c>
      <c r="AK100" s="77">
        <f t="shared" si="107"/>
        <v>113500</v>
      </c>
      <c r="AL100" s="69" t="str">
        <f t="shared" si="108"/>
        <v>ZELENÁ</v>
      </c>
      <c r="AM100" s="63" t="str">
        <f t="shared" si="109"/>
        <v>Mikovická</v>
      </c>
      <c r="AN100" s="104">
        <f t="shared" si="110"/>
        <v>30000</v>
      </c>
      <c r="AO100" s="86" t="str">
        <f t="shared" si="111"/>
        <v>C</v>
      </c>
      <c r="AP100" s="93">
        <v>2028</v>
      </c>
    </row>
    <row r="101" spans="3:42" s="4" customFormat="1" ht="12" customHeight="1" thickBot="1" x14ac:dyDescent="0.35">
      <c r="D101" s="4" t="s">
        <v>91</v>
      </c>
      <c r="E101" s="10" t="s">
        <v>301</v>
      </c>
      <c r="F101" s="4">
        <v>21</v>
      </c>
      <c r="G101" s="27">
        <v>15</v>
      </c>
      <c r="H101" s="4">
        <v>15</v>
      </c>
      <c r="I101" s="4">
        <v>0</v>
      </c>
      <c r="J101" s="22">
        <f>I101*$F$271</f>
        <v>0</v>
      </c>
      <c r="L101" s="21"/>
      <c r="N101" s="21"/>
      <c r="P101" s="21"/>
      <c r="R101" s="21"/>
      <c r="T101" s="21"/>
      <c r="V101" s="21"/>
      <c r="X101" s="21"/>
      <c r="Z101" s="21"/>
      <c r="AA101" s="4">
        <v>6</v>
      </c>
      <c r="AB101" s="21">
        <f>AA101*$F$287</f>
        <v>62700</v>
      </c>
      <c r="AC101" s="4" t="s">
        <v>6</v>
      </c>
      <c r="AD101" s="21">
        <f t="shared" si="106"/>
        <v>63000</v>
      </c>
      <c r="AF101" s="21"/>
      <c r="AJ101" s="54" t="str">
        <f>D101</f>
        <v>Minická</v>
      </c>
      <c r="AK101" s="77">
        <f t="shared" si="107"/>
        <v>62700</v>
      </c>
      <c r="AL101" s="69" t="str">
        <f t="shared" si="108"/>
        <v>ZELENÁ</v>
      </c>
      <c r="AM101" s="63" t="str">
        <f t="shared" si="109"/>
        <v>Minická</v>
      </c>
      <c r="AN101" s="104">
        <f t="shared" si="110"/>
        <v>63000</v>
      </c>
      <c r="AO101" s="86" t="str">
        <f t="shared" si="111"/>
        <v>B</v>
      </c>
      <c r="AP101" s="91">
        <v>2024</v>
      </c>
    </row>
    <row r="102" spans="3:42" s="4" customFormat="1" ht="12" customHeight="1" x14ac:dyDescent="0.3">
      <c r="D102" s="4" t="s">
        <v>92</v>
      </c>
      <c r="E102" s="10" t="s">
        <v>301</v>
      </c>
      <c r="F102" s="4">
        <v>10</v>
      </c>
      <c r="I102" s="4">
        <v>10</v>
      </c>
      <c r="J102" s="21">
        <f>I102*$F$270</f>
        <v>20000</v>
      </c>
      <c r="L102" s="21"/>
      <c r="M102" s="4">
        <v>1</v>
      </c>
      <c r="N102" s="21">
        <f>M102*$F$274</f>
        <v>3000</v>
      </c>
      <c r="P102" s="21"/>
      <c r="R102" s="21"/>
      <c r="T102" s="21"/>
      <c r="V102" s="21"/>
      <c r="X102" s="21"/>
      <c r="Z102" s="21"/>
      <c r="AA102" s="4">
        <v>10</v>
      </c>
      <c r="AB102" s="21">
        <f>AA102*$F$286</f>
        <v>93500</v>
      </c>
      <c r="AC102" s="4" t="s">
        <v>11</v>
      </c>
      <c r="AD102" s="21">
        <f t="shared" si="106"/>
        <v>30000</v>
      </c>
      <c r="AE102" s="21"/>
      <c r="AF102" s="21"/>
      <c r="AJ102" s="54" t="str">
        <f>D102</f>
        <v>Mlýnská</v>
      </c>
      <c r="AK102" s="77">
        <f t="shared" si="107"/>
        <v>116500</v>
      </c>
      <c r="AL102" s="69" t="str">
        <f t="shared" si="108"/>
        <v>ZELENÁ</v>
      </c>
      <c r="AM102" s="63" t="str">
        <f t="shared" si="109"/>
        <v>Mlýnská</v>
      </c>
      <c r="AN102" s="104">
        <f t="shared" si="110"/>
        <v>30000</v>
      </c>
      <c r="AO102" s="86" t="str">
        <f t="shared" si="111"/>
        <v>C</v>
      </c>
      <c r="AP102" s="93">
        <v>2028</v>
      </c>
    </row>
    <row r="103" spans="3:42" s="4" customFormat="1" ht="12" customHeight="1" thickBot="1" x14ac:dyDescent="0.35">
      <c r="D103" s="4" t="s">
        <v>93</v>
      </c>
      <c r="E103" s="10" t="s">
        <v>301</v>
      </c>
      <c r="F103" s="4">
        <v>6</v>
      </c>
      <c r="J103" s="21"/>
      <c r="L103" s="21"/>
      <c r="N103" s="21"/>
      <c r="P103" s="21"/>
      <c r="R103" s="21"/>
      <c r="T103" s="21"/>
      <c r="V103" s="21"/>
      <c r="W103" s="4">
        <v>10</v>
      </c>
      <c r="X103" s="22">
        <f>W103*$F$284</f>
        <v>450000</v>
      </c>
      <c r="Z103" s="21"/>
      <c r="AA103" s="4">
        <v>6</v>
      </c>
      <c r="AB103" s="21">
        <f>AA103*$F$287</f>
        <v>62700</v>
      </c>
      <c r="AC103" s="4" t="s">
        <v>1</v>
      </c>
      <c r="AD103" s="21">
        <f t="shared" si="106"/>
        <v>18000</v>
      </c>
      <c r="AF103" s="21"/>
      <c r="AG103" s="4" t="s">
        <v>290</v>
      </c>
      <c r="AJ103" s="54" t="str">
        <f>D103</f>
        <v>most Masarykův</v>
      </c>
      <c r="AK103" s="77">
        <f t="shared" si="107"/>
        <v>512700</v>
      </c>
      <c r="AL103" s="69" t="str">
        <f t="shared" si="108"/>
        <v>ZELENÁ</v>
      </c>
      <c r="AM103" s="63" t="str">
        <f t="shared" si="109"/>
        <v>most Masarykův</v>
      </c>
      <c r="AN103" s="104">
        <f t="shared" si="110"/>
        <v>18000</v>
      </c>
      <c r="AO103" s="86" t="str">
        <f t="shared" si="111"/>
        <v>A</v>
      </c>
      <c r="AP103" s="91">
        <v>2024</v>
      </c>
    </row>
    <row r="104" spans="3:42" s="4" customFormat="1" ht="12" customHeight="1" x14ac:dyDescent="0.3">
      <c r="D104" s="4" t="s">
        <v>288</v>
      </c>
      <c r="E104" s="10" t="s">
        <v>301</v>
      </c>
      <c r="F104" s="4">
        <v>32</v>
      </c>
      <c r="I104" s="4">
        <v>11</v>
      </c>
      <c r="J104" s="21">
        <f>I104*$F$270</f>
        <v>22000</v>
      </c>
      <c r="K104" s="4">
        <v>1</v>
      </c>
      <c r="L104" s="21">
        <f>K104*($F$270+$F$272)</f>
        <v>2500</v>
      </c>
      <c r="N104" s="21"/>
      <c r="P104" s="21"/>
      <c r="R104" s="21"/>
      <c r="S104" s="4">
        <v>21</v>
      </c>
      <c r="T104" s="21">
        <f>S104*$F$279</f>
        <v>357000</v>
      </c>
      <c r="V104" s="21"/>
      <c r="X104" s="21"/>
      <c r="Z104" s="21"/>
      <c r="AA104" s="4">
        <v>11</v>
      </c>
      <c r="AB104" s="21">
        <f>AA104*$F$286</f>
        <v>102850</v>
      </c>
      <c r="AC104" s="4" t="s">
        <v>11</v>
      </c>
      <c r="AD104" s="21">
        <f t="shared" si="106"/>
        <v>96000</v>
      </c>
      <c r="AE104" s="21"/>
      <c r="AF104" s="21"/>
      <c r="AG104" s="4" t="s">
        <v>255</v>
      </c>
      <c r="AH104" s="4" t="s">
        <v>289</v>
      </c>
      <c r="AJ104" s="54" t="str">
        <f>D104</f>
        <v>Mostní - PARK + PĚŠÍ MOST</v>
      </c>
      <c r="AK104" s="77">
        <f t="shared" si="107"/>
        <v>484350</v>
      </c>
      <c r="AL104" s="69" t="str">
        <f t="shared" si="108"/>
        <v>ZELENÁ</v>
      </c>
      <c r="AM104" s="63" t="str">
        <f t="shared" si="109"/>
        <v>Mostní - PARK + PĚŠÍ MOST</v>
      </c>
      <c r="AN104" s="104">
        <f t="shared" si="110"/>
        <v>96000</v>
      </c>
      <c r="AO104" s="86" t="str">
        <f t="shared" si="111"/>
        <v>C</v>
      </c>
      <c r="AP104" s="93">
        <v>2028</v>
      </c>
    </row>
    <row r="105" spans="3:42" s="4" customFormat="1" ht="12" customHeight="1" thickBot="1" x14ac:dyDescent="0.35">
      <c r="D105" s="4" t="s">
        <v>94</v>
      </c>
      <c r="E105" s="10" t="s">
        <v>301</v>
      </c>
      <c r="G105" s="4">
        <v>34</v>
      </c>
      <c r="H105" s="4">
        <v>54</v>
      </c>
      <c r="J105" s="21"/>
      <c r="L105" s="21"/>
      <c r="N105" s="21"/>
      <c r="P105" s="21"/>
      <c r="Q105" s="4">
        <v>1</v>
      </c>
      <c r="R105" s="21">
        <f>Q105*$F$278</f>
        <v>500</v>
      </c>
      <c r="S105" s="4">
        <v>3</v>
      </c>
      <c r="T105" s="21">
        <f>S105*$F$280</f>
        <v>72000</v>
      </c>
      <c r="V105" s="21"/>
      <c r="W105" s="4">
        <v>13</v>
      </c>
      <c r="X105" s="22">
        <f>W105*$F$284</f>
        <v>585000</v>
      </c>
      <c r="Z105" s="21"/>
      <c r="AA105" s="4">
        <v>17</v>
      </c>
      <c r="AB105" s="21">
        <f>AA105*$F$287</f>
        <v>177650</v>
      </c>
      <c r="AC105" s="4" t="s">
        <v>1</v>
      </c>
      <c r="AD105" s="21">
        <f t="shared" si="106"/>
        <v>0</v>
      </c>
      <c r="AF105" s="21"/>
      <c r="AJ105" s="55" t="str">
        <f>D105</f>
        <v>Mostní</v>
      </c>
      <c r="AK105" s="77">
        <f t="shared" si="107"/>
        <v>835150</v>
      </c>
      <c r="AL105" s="70" t="str">
        <f t="shared" si="108"/>
        <v>ZELENÁ</v>
      </c>
      <c r="AM105" s="64" t="str">
        <f t="shared" si="109"/>
        <v>Mostní</v>
      </c>
      <c r="AN105" s="105">
        <f t="shared" si="110"/>
        <v>0</v>
      </c>
      <c r="AO105" s="87" t="str">
        <f t="shared" si="111"/>
        <v>A</v>
      </c>
      <c r="AP105" s="92">
        <v>2024</v>
      </c>
    </row>
    <row r="106" spans="3:42" s="4" customFormat="1" ht="15" hidden="1" thickBot="1" x14ac:dyDescent="0.35">
      <c r="C106" s="4" t="s">
        <v>95</v>
      </c>
    </row>
    <row r="107" spans="3:42" s="4" customFormat="1" ht="12" customHeight="1" thickBot="1" x14ac:dyDescent="0.35">
      <c r="D107" s="4" t="s">
        <v>96</v>
      </c>
      <c r="E107" s="10" t="s">
        <v>301</v>
      </c>
      <c r="F107" s="4">
        <v>25</v>
      </c>
      <c r="H107" s="4">
        <v>25</v>
      </c>
      <c r="J107" s="21"/>
      <c r="L107" s="21"/>
      <c r="N107" s="21"/>
      <c r="P107" s="21"/>
      <c r="R107" s="21"/>
      <c r="T107" s="21"/>
      <c r="V107" s="21"/>
      <c r="X107" s="21"/>
      <c r="Z107" s="21"/>
      <c r="AA107" s="4">
        <v>25</v>
      </c>
      <c r="AB107" s="21">
        <f t="shared" ref="AB107:AB110" si="112">AA107*$F$286</f>
        <v>233750</v>
      </c>
      <c r="AC107" s="4" t="s">
        <v>11</v>
      </c>
      <c r="AD107" s="21">
        <f t="shared" ref="AD107:AD141" si="113">F107*$F$293</f>
        <v>75000</v>
      </c>
      <c r="AE107" s="21"/>
      <c r="AF107" s="21"/>
      <c r="AJ107" s="52" t="str">
        <f>D107</f>
        <v>Na Baště</v>
      </c>
      <c r="AK107" s="77">
        <f t="shared" ref="AK107:AK141" si="114">J107+L107+N107+P107+R107+T107+V107+X107+Z107+AB107</f>
        <v>233750</v>
      </c>
      <c r="AL107" s="71" t="str">
        <f t="shared" ref="AL107:AL141" si="115">E107</f>
        <v>ZELENÁ</v>
      </c>
      <c r="AM107" s="65" t="str">
        <f t="shared" ref="AM107:AM141" si="116">AJ107</f>
        <v>Na Baště</v>
      </c>
      <c r="AN107" s="106">
        <f t="shared" ref="AN107:AN141" si="117">AD107</f>
        <v>75000</v>
      </c>
      <c r="AO107" s="88" t="str">
        <f t="shared" ref="AO107:AO141" si="118">AC107</f>
        <v>C</v>
      </c>
      <c r="AP107" s="93">
        <v>2028</v>
      </c>
    </row>
    <row r="108" spans="3:42" s="4" customFormat="1" ht="12" customHeight="1" thickBot="1" x14ac:dyDescent="0.35">
      <c r="D108" s="9" t="s">
        <v>254</v>
      </c>
      <c r="E108" s="10" t="s">
        <v>301</v>
      </c>
      <c r="F108" s="4">
        <v>3</v>
      </c>
      <c r="J108" s="21"/>
      <c r="L108" s="21"/>
      <c r="N108" s="21"/>
      <c r="P108" s="21"/>
      <c r="R108" s="21"/>
      <c r="T108" s="21"/>
      <c r="V108" s="21"/>
      <c r="X108" s="21"/>
      <c r="Z108" s="21"/>
      <c r="AA108" s="4">
        <v>3</v>
      </c>
      <c r="AB108" s="21">
        <f t="shared" si="112"/>
        <v>28050</v>
      </c>
      <c r="AC108" s="4" t="s">
        <v>11</v>
      </c>
      <c r="AD108" s="21">
        <f t="shared" si="113"/>
        <v>9000</v>
      </c>
      <c r="AE108" s="21"/>
      <c r="AF108" s="21"/>
      <c r="AJ108" s="54" t="str">
        <f>D108</f>
        <v>Na Cikánce (nebylo v seznamu ulic)</v>
      </c>
      <c r="AK108" s="77">
        <f t="shared" si="114"/>
        <v>28050</v>
      </c>
      <c r="AL108" s="69" t="str">
        <f t="shared" si="115"/>
        <v>ZELENÁ</v>
      </c>
      <c r="AM108" s="63" t="str">
        <f t="shared" si="116"/>
        <v>Na Cikánce (nebylo v seznamu ulic)</v>
      </c>
      <c r="AN108" s="104">
        <f t="shared" si="117"/>
        <v>9000</v>
      </c>
      <c r="AO108" s="86" t="str">
        <f t="shared" si="118"/>
        <v>C</v>
      </c>
      <c r="AP108" s="93">
        <v>2028</v>
      </c>
    </row>
    <row r="109" spans="3:42" s="4" customFormat="1" ht="12" customHeight="1" thickBot="1" x14ac:dyDescent="0.35">
      <c r="D109" s="4" t="s">
        <v>97</v>
      </c>
      <c r="E109" s="10" t="s">
        <v>301</v>
      </c>
      <c r="F109" s="4">
        <v>3</v>
      </c>
      <c r="H109" s="4">
        <v>3</v>
      </c>
      <c r="J109" s="21"/>
      <c r="L109" s="21"/>
      <c r="N109" s="21"/>
      <c r="P109" s="21"/>
      <c r="R109" s="21"/>
      <c r="T109" s="21"/>
      <c r="V109" s="21"/>
      <c r="X109" s="21"/>
      <c r="Z109" s="21"/>
      <c r="AA109" s="4">
        <v>3</v>
      </c>
      <c r="AB109" s="21">
        <f t="shared" si="112"/>
        <v>28050</v>
      </c>
      <c r="AC109" s="4" t="s">
        <v>11</v>
      </c>
      <c r="AD109" s="21">
        <f t="shared" si="113"/>
        <v>9000</v>
      </c>
      <c r="AE109" s="21"/>
      <c r="AF109" s="21"/>
      <c r="AJ109" s="54" t="str">
        <f>D109</f>
        <v>Na Horkách</v>
      </c>
      <c r="AK109" s="77">
        <f t="shared" si="114"/>
        <v>28050</v>
      </c>
      <c r="AL109" s="69" t="str">
        <f t="shared" si="115"/>
        <v>ZELENÁ</v>
      </c>
      <c r="AM109" s="63" t="str">
        <f t="shared" si="116"/>
        <v>Na Horkách</v>
      </c>
      <c r="AN109" s="104">
        <f t="shared" si="117"/>
        <v>9000</v>
      </c>
      <c r="AO109" s="86" t="str">
        <f t="shared" si="118"/>
        <v>C</v>
      </c>
      <c r="AP109" s="93">
        <v>2028</v>
      </c>
    </row>
    <row r="110" spans="3:42" s="4" customFormat="1" ht="12" customHeight="1" x14ac:dyDescent="0.3">
      <c r="D110" s="12" t="s">
        <v>98</v>
      </c>
      <c r="E110" s="10" t="s">
        <v>301</v>
      </c>
      <c r="F110" s="4">
        <v>2</v>
      </c>
      <c r="I110" s="4">
        <v>2</v>
      </c>
      <c r="J110" s="21">
        <f>I110*$F$270</f>
        <v>4000</v>
      </c>
      <c r="L110" s="21"/>
      <c r="N110" s="21"/>
      <c r="P110" s="21"/>
      <c r="R110" s="21"/>
      <c r="T110" s="21"/>
      <c r="V110" s="21"/>
      <c r="X110" s="21"/>
      <c r="Z110" s="21"/>
      <c r="AA110" s="4">
        <v>2</v>
      </c>
      <c r="AB110" s="21">
        <f t="shared" si="112"/>
        <v>18700</v>
      </c>
      <c r="AC110" s="4" t="s">
        <v>11</v>
      </c>
      <c r="AD110" s="21">
        <f t="shared" si="113"/>
        <v>6000</v>
      </c>
      <c r="AE110" s="21"/>
      <c r="AF110" s="21"/>
      <c r="AJ110" s="54" t="str">
        <f>D110</f>
        <v>Na Hrádku</v>
      </c>
      <c r="AK110" s="77">
        <f t="shared" si="114"/>
        <v>22700</v>
      </c>
      <c r="AL110" s="69" t="str">
        <f t="shared" si="115"/>
        <v>ZELENÁ</v>
      </c>
      <c r="AM110" s="63" t="str">
        <f t="shared" si="116"/>
        <v>Na Hrádku</v>
      </c>
      <c r="AN110" s="104">
        <f t="shared" si="117"/>
        <v>6000</v>
      </c>
      <c r="AO110" s="86" t="str">
        <f t="shared" si="118"/>
        <v>C</v>
      </c>
      <c r="AP110" s="93">
        <v>2028</v>
      </c>
    </row>
    <row r="111" spans="3:42" s="4" customFormat="1" ht="12" customHeight="1" thickBot="1" x14ac:dyDescent="0.35">
      <c r="D111" s="4" t="s">
        <v>99</v>
      </c>
      <c r="E111" s="10" t="s">
        <v>301</v>
      </c>
      <c r="F111" s="4">
        <v>2</v>
      </c>
      <c r="J111" s="21"/>
      <c r="L111" s="21"/>
      <c r="N111" s="21"/>
      <c r="P111" s="21"/>
      <c r="R111" s="21"/>
      <c r="T111" s="21"/>
      <c r="V111" s="21"/>
      <c r="W111" s="4">
        <v>3</v>
      </c>
      <c r="X111" s="22">
        <f>W111*$F$284</f>
        <v>135000</v>
      </c>
      <c r="Z111" s="21"/>
      <c r="AA111" s="4">
        <v>2</v>
      </c>
      <c r="AB111" s="21">
        <f>AA111*$F$287</f>
        <v>20900</v>
      </c>
      <c r="AC111" s="4" t="s">
        <v>1</v>
      </c>
      <c r="AD111" s="21">
        <f t="shared" si="113"/>
        <v>6000</v>
      </c>
      <c r="AF111" s="21"/>
      <c r="AJ111" s="54" t="str">
        <f>D111</f>
        <v>Na Hrázi</v>
      </c>
      <c r="AK111" s="77">
        <f t="shared" si="114"/>
        <v>155900</v>
      </c>
      <c r="AL111" s="69" t="str">
        <f t="shared" si="115"/>
        <v>ZELENÁ</v>
      </c>
      <c r="AM111" s="63" t="str">
        <f t="shared" si="116"/>
        <v>Na Hrázi</v>
      </c>
      <c r="AN111" s="104">
        <f t="shared" si="117"/>
        <v>6000</v>
      </c>
      <c r="AO111" s="86" t="str">
        <f t="shared" si="118"/>
        <v>A</v>
      </c>
      <c r="AP111" s="92">
        <v>2024</v>
      </c>
    </row>
    <row r="112" spans="3:42" s="4" customFormat="1" ht="12" customHeight="1" thickBot="1" x14ac:dyDescent="0.35">
      <c r="D112" s="4" t="s">
        <v>100</v>
      </c>
      <c r="E112" s="10" t="s">
        <v>301</v>
      </c>
      <c r="F112" s="4">
        <v>7</v>
      </c>
      <c r="H112" s="4">
        <v>7</v>
      </c>
      <c r="J112" s="21"/>
      <c r="L112" s="21"/>
      <c r="N112" s="21"/>
      <c r="P112" s="21"/>
      <c r="R112" s="21"/>
      <c r="T112" s="21"/>
      <c r="V112" s="21"/>
      <c r="X112" s="21"/>
      <c r="Z112" s="21"/>
      <c r="AA112" s="4">
        <v>7</v>
      </c>
      <c r="AB112" s="21">
        <f t="shared" ref="AB112:AB113" si="119">AA112*$F$286</f>
        <v>65450</v>
      </c>
      <c r="AC112" s="4" t="s">
        <v>11</v>
      </c>
      <c r="AD112" s="21">
        <f t="shared" si="113"/>
        <v>21000</v>
      </c>
      <c r="AE112" s="21"/>
      <c r="AF112" s="21"/>
      <c r="AJ112" s="54" t="str">
        <f>D112</f>
        <v>Na Husarce</v>
      </c>
      <c r="AK112" s="77">
        <f t="shared" si="114"/>
        <v>65450</v>
      </c>
      <c r="AL112" s="69" t="str">
        <f t="shared" si="115"/>
        <v>ZELENÁ</v>
      </c>
      <c r="AM112" s="63" t="str">
        <f t="shared" si="116"/>
        <v>Na Husarce</v>
      </c>
      <c r="AN112" s="104">
        <f t="shared" si="117"/>
        <v>21000</v>
      </c>
      <c r="AO112" s="86" t="str">
        <f t="shared" si="118"/>
        <v>C</v>
      </c>
      <c r="AP112" s="93">
        <v>2028</v>
      </c>
    </row>
    <row r="113" spans="4:42" s="4" customFormat="1" ht="12" customHeight="1" x14ac:dyDescent="0.3">
      <c r="D113" s="4" t="s">
        <v>101</v>
      </c>
      <c r="E113" s="10" t="s">
        <v>301</v>
      </c>
      <c r="F113" s="4">
        <v>4</v>
      </c>
      <c r="H113" s="4">
        <v>4</v>
      </c>
      <c r="J113" s="21"/>
      <c r="L113" s="21"/>
      <c r="N113" s="21"/>
      <c r="P113" s="21"/>
      <c r="R113" s="21"/>
      <c r="T113" s="21"/>
      <c r="V113" s="21"/>
      <c r="X113" s="21"/>
      <c r="Z113" s="21"/>
      <c r="AA113" s="4">
        <v>4</v>
      </c>
      <c r="AB113" s="21">
        <f t="shared" si="119"/>
        <v>37400</v>
      </c>
      <c r="AC113" s="4" t="s">
        <v>11</v>
      </c>
      <c r="AD113" s="21">
        <f t="shared" si="113"/>
        <v>12000</v>
      </c>
      <c r="AE113" s="21"/>
      <c r="AF113" s="21"/>
      <c r="AJ113" s="54" t="str">
        <f>D113</f>
        <v>Na Jáně</v>
      </c>
      <c r="AK113" s="77">
        <f t="shared" si="114"/>
        <v>37400</v>
      </c>
      <c r="AL113" s="69" t="str">
        <f t="shared" si="115"/>
        <v>ZELENÁ</v>
      </c>
      <c r="AM113" s="63" t="str">
        <f t="shared" si="116"/>
        <v>Na Jáně</v>
      </c>
      <c r="AN113" s="104">
        <f t="shared" si="117"/>
        <v>12000</v>
      </c>
      <c r="AO113" s="86" t="str">
        <f t="shared" si="118"/>
        <v>C</v>
      </c>
      <c r="AP113" s="93">
        <v>2028</v>
      </c>
    </row>
    <row r="114" spans="4:42" s="4" customFormat="1" ht="12" customHeight="1" thickBot="1" x14ac:dyDescent="0.35">
      <c r="D114" s="4" t="s">
        <v>102</v>
      </c>
      <c r="E114" s="2" t="s">
        <v>276</v>
      </c>
      <c r="F114" s="4">
        <v>0</v>
      </c>
      <c r="J114" s="21"/>
      <c r="L114" s="21"/>
      <c r="N114" s="21"/>
      <c r="P114" s="21"/>
      <c r="R114" s="21"/>
      <c r="T114" s="21"/>
      <c r="V114" s="21"/>
      <c r="W114" s="4">
        <v>5</v>
      </c>
      <c r="X114" s="21">
        <f>W114*$F$283</f>
        <v>150000</v>
      </c>
      <c r="Z114" s="21"/>
      <c r="AB114" s="21"/>
      <c r="AC114" s="4" t="s">
        <v>11</v>
      </c>
      <c r="AD114" s="21">
        <f t="shared" si="113"/>
        <v>0</v>
      </c>
      <c r="AE114" s="21"/>
      <c r="AF114" s="21"/>
      <c r="AJ114" s="54" t="str">
        <f>D114</f>
        <v>Na Minickém Kopci</v>
      </c>
      <c r="AK114" s="77">
        <f t="shared" si="114"/>
        <v>150000</v>
      </c>
      <c r="AL114" s="69" t="str">
        <f t="shared" si="115"/>
        <v>ČERVENÁ</v>
      </c>
      <c r="AM114" s="63" t="str">
        <f t="shared" si="116"/>
        <v>Na Minickém Kopci</v>
      </c>
      <c r="AN114" s="104">
        <f t="shared" si="117"/>
        <v>0</v>
      </c>
      <c r="AO114" s="86" t="str">
        <f t="shared" si="118"/>
        <v>C</v>
      </c>
      <c r="AP114" s="92">
        <v>2021</v>
      </c>
    </row>
    <row r="115" spans="4:42" s="4" customFormat="1" ht="12" customHeight="1" thickBot="1" x14ac:dyDescent="0.35">
      <c r="D115" s="4" t="s">
        <v>103</v>
      </c>
      <c r="E115" s="10" t="s">
        <v>301</v>
      </c>
      <c r="F115" s="4">
        <v>4</v>
      </c>
      <c r="I115" s="4">
        <v>4</v>
      </c>
      <c r="J115" s="21">
        <f>I115*$F$270</f>
        <v>8000</v>
      </c>
      <c r="L115" s="21"/>
      <c r="N115" s="21"/>
      <c r="P115" s="21"/>
      <c r="R115" s="21"/>
      <c r="T115" s="21"/>
      <c r="V115" s="21"/>
      <c r="X115" s="21"/>
      <c r="Z115" s="21"/>
      <c r="AA115" s="4">
        <v>4</v>
      </c>
      <c r="AB115" s="21">
        <f t="shared" ref="AB115:AB116" si="120">AA115*$F$286</f>
        <v>37400</v>
      </c>
      <c r="AC115" s="4" t="s">
        <v>11</v>
      </c>
      <c r="AD115" s="21">
        <f t="shared" si="113"/>
        <v>12000</v>
      </c>
      <c r="AE115" s="21"/>
      <c r="AF115" s="21"/>
      <c r="AJ115" s="54" t="str">
        <f>D115</f>
        <v>Na Poláčku</v>
      </c>
      <c r="AK115" s="77">
        <f t="shared" si="114"/>
        <v>45400</v>
      </c>
      <c r="AL115" s="69" t="str">
        <f t="shared" si="115"/>
        <v>ZELENÁ</v>
      </c>
      <c r="AM115" s="63" t="str">
        <f t="shared" si="116"/>
        <v>Na Poláčku</v>
      </c>
      <c r="AN115" s="104">
        <f t="shared" si="117"/>
        <v>12000</v>
      </c>
      <c r="AO115" s="86" t="str">
        <f t="shared" si="118"/>
        <v>C</v>
      </c>
      <c r="AP115" s="93">
        <v>2028</v>
      </c>
    </row>
    <row r="116" spans="4:42" s="4" customFormat="1" ht="12" customHeight="1" thickBot="1" x14ac:dyDescent="0.35">
      <c r="D116" s="4" t="s">
        <v>104</v>
      </c>
      <c r="E116" s="10" t="s">
        <v>301</v>
      </c>
      <c r="F116" s="4">
        <v>20</v>
      </c>
      <c r="G116" s="4">
        <v>11</v>
      </c>
      <c r="H116" s="4">
        <v>20</v>
      </c>
      <c r="J116" s="21"/>
      <c r="L116" s="21"/>
      <c r="N116" s="21"/>
      <c r="P116" s="21"/>
      <c r="R116" s="21"/>
      <c r="T116" s="21"/>
      <c r="V116" s="21"/>
      <c r="X116" s="21"/>
      <c r="Z116" s="21"/>
      <c r="AA116" s="4">
        <v>9</v>
      </c>
      <c r="AB116" s="21">
        <f t="shared" si="120"/>
        <v>84150</v>
      </c>
      <c r="AC116" s="4" t="s">
        <v>11</v>
      </c>
      <c r="AD116" s="21">
        <f t="shared" si="113"/>
        <v>60000</v>
      </c>
      <c r="AE116" s="21"/>
      <c r="AF116" s="21"/>
      <c r="AJ116" s="54" t="str">
        <f>D116</f>
        <v>Na Rybníkách</v>
      </c>
      <c r="AK116" s="77">
        <f t="shared" si="114"/>
        <v>84150</v>
      </c>
      <c r="AL116" s="69" t="str">
        <f t="shared" si="115"/>
        <v>ZELENÁ</v>
      </c>
      <c r="AM116" s="63" t="str">
        <f t="shared" si="116"/>
        <v>Na Rybníkách</v>
      </c>
      <c r="AN116" s="104">
        <f t="shared" si="117"/>
        <v>60000</v>
      </c>
      <c r="AO116" s="86" t="str">
        <f t="shared" si="118"/>
        <v>C</v>
      </c>
      <c r="AP116" s="93">
        <v>2028</v>
      </c>
    </row>
    <row r="117" spans="4:42" s="4" customFormat="1" ht="12" customHeight="1" thickBot="1" x14ac:dyDescent="0.35">
      <c r="D117" s="9" t="s">
        <v>273</v>
      </c>
      <c r="E117" s="11" t="s">
        <v>302</v>
      </c>
      <c r="F117" s="4">
        <v>11</v>
      </c>
      <c r="G117" s="4">
        <v>11</v>
      </c>
      <c r="H117" s="4">
        <v>11</v>
      </c>
      <c r="J117" s="21"/>
      <c r="L117" s="21"/>
      <c r="N117" s="21"/>
      <c r="P117" s="21"/>
      <c r="R117" s="21"/>
      <c r="T117" s="21"/>
      <c r="V117" s="21"/>
      <c r="X117" s="21"/>
      <c r="Z117" s="21"/>
      <c r="AB117" s="21"/>
      <c r="AC117" s="4" t="s">
        <v>11</v>
      </c>
      <c r="AD117" s="21">
        <f t="shared" si="113"/>
        <v>33000</v>
      </c>
      <c r="AE117" s="21"/>
      <c r="AF117" s="21"/>
      <c r="AJ117" s="54" t="str">
        <f>D117</f>
        <v>Na Skalách (nebylo v seznamu ulic)</v>
      </c>
      <c r="AK117" s="77">
        <f t="shared" si="114"/>
        <v>0</v>
      </c>
      <c r="AL117" s="69" t="str">
        <f t="shared" si="115"/>
        <v>MODRÁ</v>
      </c>
      <c r="AM117" s="63" t="str">
        <f t="shared" si="116"/>
        <v>Na Skalách (nebylo v seznamu ulic)</v>
      </c>
      <c r="AN117" s="104">
        <f t="shared" si="117"/>
        <v>33000</v>
      </c>
      <c r="AO117" s="86" t="str">
        <f t="shared" si="118"/>
        <v>C</v>
      </c>
      <c r="AP117" s="94">
        <v>2024</v>
      </c>
    </row>
    <row r="118" spans="4:42" s="4" customFormat="1" ht="12" customHeight="1" x14ac:dyDescent="0.3">
      <c r="D118" s="4" t="s">
        <v>105</v>
      </c>
      <c r="E118" s="10" t="s">
        <v>301</v>
      </c>
      <c r="F118" s="4">
        <v>8</v>
      </c>
      <c r="I118" s="4">
        <v>8</v>
      </c>
      <c r="J118" s="21">
        <f t="shared" ref="J118:J120" si="121">I118*$F$270</f>
        <v>16000</v>
      </c>
      <c r="L118" s="21"/>
      <c r="N118" s="21"/>
      <c r="P118" s="21"/>
      <c r="Q118" s="4">
        <v>1</v>
      </c>
      <c r="R118" s="21">
        <f>Q118*$F$278</f>
        <v>500</v>
      </c>
      <c r="T118" s="21"/>
      <c r="V118" s="21"/>
      <c r="X118" s="21"/>
      <c r="Z118" s="21"/>
      <c r="AA118" s="4">
        <v>8</v>
      </c>
      <c r="AB118" s="21">
        <f t="shared" ref="AB118:AB120" si="122">AA118*$F$286</f>
        <v>74800</v>
      </c>
      <c r="AC118" s="4" t="s">
        <v>11</v>
      </c>
      <c r="AD118" s="21">
        <f t="shared" si="113"/>
        <v>24000</v>
      </c>
      <c r="AE118" s="21"/>
      <c r="AF118" s="21"/>
      <c r="AJ118" s="54" t="str">
        <f>D118</f>
        <v>Na Staré mlýnské cestě</v>
      </c>
      <c r="AK118" s="77">
        <f t="shared" si="114"/>
        <v>91300</v>
      </c>
      <c r="AL118" s="69" t="str">
        <f t="shared" si="115"/>
        <v>ZELENÁ</v>
      </c>
      <c r="AM118" s="63" t="str">
        <f t="shared" si="116"/>
        <v>Na Staré mlýnské cestě</v>
      </c>
      <c r="AN118" s="104">
        <f t="shared" si="117"/>
        <v>24000</v>
      </c>
      <c r="AO118" s="86" t="str">
        <f t="shared" si="118"/>
        <v>C</v>
      </c>
      <c r="AP118" s="93">
        <v>2028</v>
      </c>
    </row>
    <row r="119" spans="4:42" s="6" customFormat="1" ht="12" customHeight="1" thickBot="1" x14ac:dyDescent="0.35">
      <c r="D119" s="6" t="s">
        <v>258</v>
      </c>
      <c r="E119" s="3" t="s">
        <v>277</v>
      </c>
      <c r="F119" s="6">
        <v>20</v>
      </c>
      <c r="H119" s="6">
        <v>5</v>
      </c>
      <c r="I119" s="6">
        <v>15</v>
      </c>
      <c r="J119" s="21">
        <f t="shared" si="121"/>
        <v>30000</v>
      </c>
      <c r="K119" s="6">
        <v>9</v>
      </c>
      <c r="L119" s="21">
        <f>K119*($F$270+$F$272)</f>
        <v>22500</v>
      </c>
      <c r="M119" s="6">
        <v>8</v>
      </c>
      <c r="N119" s="21">
        <f>M119*$F$274</f>
        <v>24000</v>
      </c>
      <c r="P119" s="22"/>
      <c r="R119" s="22"/>
      <c r="T119" s="22"/>
      <c r="V119" s="22"/>
      <c r="W119" s="6">
        <v>1</v>
      </c>
      <c r="X119" s="21">
        <f>W119*$F$283</f>
        <v>30000</v>
      </c>
      <c r="Z119" s="22"/>
      <c r="AA119" s="6">
        <v>20</v>
      </c>
      <c r="AB119" s="21">
        <f t="shared" si="122"/>
        <v>187000</v>
      </c>
      <c r="AC119" s="6" t="s">
        <v>11</v>
      </c>
      <c r="AD119" s="21">
        <f t="shared" si="113"/>
        <v>60000</v>
      </c>
      <c r="AE119" s="21"/>
      <c r="AF119" s="21"/>
      <c r="AG119" s="6" t="s">
        <v>257</v>
      </c>
      <c r="AJ119" s="54" t="str">
        <f>D119</f>
        <v>Na Staré mlýnské cestě - PARK</v>
      </c>
      <c r="AK119" s="77">
        <f t="shared" si="114"/>
        <v>293500</v>
      </c>
      <c r="AL119" s="69" t="str">
        <f t="shared" si="115"/>
        <v>ORANŽOVÁ</v>
      </c>
      <c r="AM119" s="63" t="str">
        <f t="shared" si="116"/>
        <v>Na Staré mlýnské cestě - PARK</v>
      </c>
      <c r="AN119" s="104">
        <f t="shared" si="117"/>
        <v>60000</v>
      </c>
      <c r="AO119" s="86" t="str">
        <f t="shared" si="118"/>
        <v>C</v>
      </c>
      <c r="AP119" s="91">
        <v>2022</v>
      </c>
    </row>
    <row r="120" spans="4:42" s="4" customFormat="1" ht="12" customHeight="1" x14ac:dyDescent="0.3">
      <c r="D120" s="4" t="s">
        <v>106</v>
      </c>
      <c r="E120" s="10" t="s">
        <v>301</v>
      </c>
      <c r="F120" s="6">
        <v>6</v>
      </c>
      <c r="I120" s="4">
        <v>6</v>
      </c>
      <c r="J120" s="21">
        <f t="shared" si="121"/>
        <v>12000</v>
      </c>
      <c r="L120" s="21"/>
      <c r="N120" s="21"/>
      <c r="O120" s="4">
        <v>1</v>
      </c>
      <c r="P120" s="21">
        <f>O120*$F$276</f>
        <v>6000</v>
      </c>
      <c r="R120" s="21"/>
      <c r="T120" s="21"/>
      <c r="V120" s="21"/>
      <c r="X120" s="21"/>
      <c r="Z120" s="21"/>
      <c r="AA120" s="6">
        <v>6</v>
      </c>
      <c r="AB120" s="21">
        <f t="shared" si="122"/>
        <v>56100</v>
      </c>
      <c r="AC120" s="6" t="s">
        <v>11</v>
      </c>
      <c r="AD120" s="21">
        <f t="shared" si="113"/>
        <v>18000</v>
      </c>
      <c r="AE120" s="21"/>
      <c r="AF120" s="21"/>
      <c r="AJ120" s="54" t="str">
        <f>D120</f>
        <v>Na Turské louce</v>
      </c>
      <c r="AK120" s="77">
        <f t="shared" si="114"/>
        <v>74100</v>
      </c>
      <c r="AL120" s="69" t="str">
        <f t="shared" si="115"/>
        <v>ZELENÁ</v>
      </c>
      <c r="AM120" s="63" t="str">
        <f t="shared" si="116"/>
        <v>Na Turské louce</v>
      </c>
      <c r="AN120" s="104">
        <f t="shared" si="117"/>
        <v>18000</v>
      </c>
      <c r="AO120" s="86" t="str">
        <f t="shared" si="118"/>
        <v>C</v>
      </c>
      <c r="AP120" s="93">
        <v>2028</v>
      </c>
    </row>
    <row r="121" spans="4:42" s="4" customFormat="1" ht="12" customHeight="1" x14ac:dyDescent="0.3">
      <c r="D121" s="27" t="s">
        <v>107</v>
      </c>
      <c r="E121" s="3" t="s">
        <v>277</v>
      </c>
      <c r="F121" s="4">
        <v>16</v>
      </c>
      <c r="H121" s="4">
        <v>1</v>
      </c>
      <c r="I121" s="4">
        <v>11</v>
      </c>
      <c r="J121" s="22">
        <f>I121*$F$271</f>
        <v>27500</v>
      </c>
      <c r="L121" s="21"/>
      <c r="N121" s="21"/>
      <c r="O121" s="4">
        <v>1</v>
      </c>
      <c r="P121" s="21">
        <f>O121*$F$277</f>
        <v>7500</v>
      </c>
      <c r="Q121" s="4">
        <v>1</v>
      </c>
      <c r="R121" s="21">
        <f t="shared" ref="R121:R122" si="123">Q121*$F$278</f>
        <v>500</v>
      </c>
      <c r="T121" s="21"/>
      <c r="V121" s="21"/>
      <c r="W121" s="4">
        <v>10</v>
      </c>
      <c r="X121" s="22">
        <f>W121*$F$284</f>
        <v>450000</v>
      </c>
      <c r="Z121" s="21"/>
      <c r="AA121" s="4">
        <v>16</v>
      </c>
      <c r="AB121" s="21">
        <f>AA121*$F$287</f>
        <v>167200</v>
      </c>
      <c r="AC121" s="4" t="s">
        <v>1</v>
      </c>
      <c r="AD121" s="21">
        <f t="shared" si="113"/>
        <v>48000</v>
      </c>
      <c r="AF121" s="21"/>
      <c r="AG121" s="4" t="s">
        <v>253</v>
      </c>
      <c r="AJ121" s="54" t="str">
        <f>D121</f>
        <v>Na Velvarské silnici</v>
      </c>
      <c r="AK121" s="77">
        <f t="shared" si="114"/>
        <v>652700</v>
      </c>
      <c r="AL121" s="69" t="str">
        <f t="shared" si="115"/>
        <v>ORANŽOVÁ</v>
      </c>
      <c r="AM121" s="63" t="str">
        <f t="shared" si="116"/>
        <v>Na Velvarské silnici</v>
      </c>
      <c r="AN121" s="104">
        <f t="shared" si="117"/>
        <v>48000</v>
      </c>
      <c r="AO121" s="86" t="str">
        <f t="shared" si="118"/>
        <v>A</v>
      </c>
      <c r="AP121" s="91">
        <v>2022</v>
      </c>
    </row>
    <row r="122" spans="4:42" s="4" customFormat="1" ht="12" customHeight="1" thickBot="1" x14ac:dyDescent="0.35">
      <c r="D122" s="4" t="s">
        <v>108</v>
      </c>
      <c r="E122" s="3" t="s">
        <v>277</v>
      </c>
      <c r="F122" s="4">
        <v>15</v>
      </c>
      <c r="I122" s="4">
        <v>15</v>
      </c>
      <c r="J122" s="21">
        <f t="shared" ref="J122:J124" si="124">I122*$F$270</f>
        <v>30000</v>
      </c>
      <c r="L122" s="21"/>
      <c r="M122" s="4">
        <v>2</v>
      </c>
      <c r="N122" s="21">
        <f>M122*$F$274</f>
        <v>6000</v>
      </c>
      <c r="O122" s="4">
        <v>2</v>
      </c>
      <c r="P122" s="21">
        <f>O122*$F$276</f>
        <v>12000</v>
      </c>
      <c r="Q122" s="4">
        <v>1</v>
      </c>
      <c r="R122" s="21">
        <f t="shared" si="123"/>
        <v>500</v>
      </c>
      <c r="T122" s="21"/>
      <c r="V122" s="21"/>
      <c r="X122" s="21"/>
      <c r="Z122" s="21"/>
      <c r="AA122" s="4">
        <v>15</v>
      </c>
      <c r="AB122" s="21">
        <f t="shared" ref="AB122:AB125" si="125">AA122*$F$286</f>
        <v>140250</v>
      </c>
      <c r="AC122" s="4" t="s">
        <v>11</v>
      </c>
      <c r="AD122" s="21">
        <f t="shared" si="113"/>
        <v>45000</v>
      </c>
      <c r="AE122" s="21"/>
      <c r="AF122" s="21"/>
      <c r="AJ122" s="54" t="str">
        <f>D122</f>
        <v>Na Vršku</v>
      </c>
      <c r="AK122" s="77">
        <f t="shared" si="114"/>
        <v>188750</v>
      </c>
      <c r="AL122" s="69" t="str">
        <f t="shared" si="115"/>
        <v>ORANŽOVÁ</v>
      </c>
      <c r="AM122" s="63" t="str">
        <f t="shared" si="116"/>
        <v>Na Vršku</v>
      </c>
      <c r="AN122" s="104">
        <f t="shared" si="117"/>
        <v>45000</v>
      </c>
      <c r="AO122" s="86" t="str">
        <f t="shared" si="118"/>
        <v>C</v>
      </c>
      <c r="AP122" s="91">
        <v>2022</v>
      </c>
    </row>
    <row r="123" spans="4:42" s="4" customFormat="1" ht="12" customHeight="1" thickBot="1" x14ac:dyDescent="0.35">
      <c r="D123" s="4" t="s">
        <v>109</v>
      </c>
      <c r="E123" s="10" t="s">
        <v>301</v>
      </c>
      <c r="F123" s="4">
        <v>3</v>
      </c>
      <c r="I123" s="4">
        <v>3</v>
      </c>
      <c r="J123" s="21">
        <f t="shared" si="124"/>
        <v>6000</v>
      </c>
      <c r="L123" s="21"/>
      <c r="N123" s="21"/>
      <c r="P123" s="21"/>
      <c r="R123" s="21"/>
      <c r="T123" s="21"/>
      <c r="V123" s="21"/>
      <c r="X123" s="21"/>
      <c r="Z123" s="21"/>
      <c r="AA123" s="4">
        <v>3</v>
      </c>
      <c r="AB123" s="21">
        <f t="shared" si="125"/>
        <v>28050</v>
      </c>
      <c r="AC123" s="4" t="s">
        <v>11</v>
      </c>
      <c r="AD123" s="21">
        <f t="shared" si="113"/>
        <v>9000</v>
      </c>
      <c r="AE123" s="21"/>
      <c r="AF123" s="21"/>
      <c r="AJ123" s="54" t="str">
        <f>D123</f>
        <v>Na Vyhlídce</v>
      </c>
      <c r="AK123" s="77">
        <f t="shared" si="114"/>
        <v>34050</v>
      </c>
      <c r="AL123" s="69" t="str">
        <f t="shared" si="115"/>
        <v>ZELENÁ</v>
      </c>
      <c r="AM123" s="63" t="str">
        <f t="shared" si="116"/>
        <v>Na Vyhlídce</v>
      </c>
      <c r="AN123" s="104">
        <f t="shared" si="117"/>
        <v>9000</v>
      </c>
      <c r="AO123" s="86" t="str">
        <f t="shared" si="118"/>
        <v>C</v>
      </c>
      <c r="AP123" s="93">
        <v>2028</v>
      </c>
    </row>
    <row r="124" spans="4:42" s="4" customFormat="1" ht="12" customHeight="1" thickBot="1" x14ac:dyDescent="0.35">
      <c r="D124" s="4" t="s">
        <v>110</v>
      </c>
      <c r="E124" s="10" t="s">
        <v>301</v>
      </c>
      <c r="F124" s="4">
        <v>6</v>
      </c>
      <c r="I124" s="4">
        <v>6</v>
      </c>
      <c r="J124" s="21">
        <f t="shared" si="124"/>
        <v>12000</v>
      </c>
      <c r="L124" s="21"/>
      <c r="N124" s="21"/>
      <c r="P124" s="21"/>
      <c r="R124" s="21"/>
      <c r="T124" s="21"/>
      <c r="V124" s="21"/>
      <c r="X124" s="21"/>
      <c r="Z124" s="21"/>
      <c r="AA124" s="4">
        <v>6</v>
      </c>
      <c r="AB124" s="21">
        <f t="shared" si="125"/>
        <v>56100</v>
      </c>
      <c r="AC124" s="4" t="s">
        <v>11</v>
      </c>
      <c r="AD124" s="21">
        <f t="shared" si="113"/>
        <v>18000</v>
      </c>
      <c r="AE124" s="21"/>
      <c r="AF124" s="21"/>
      <c r="AJ124" s="54" t="str">
        <f>D124</f>
        <v>Na Záruce</v>
      </c>
      <c r="AK124" s="77">
        <f t="shared" si="114"/>
        <v>68100</v>
      </c>
      <c r="AL124" s="69" t="str">
        <f t="shared" si="115"/>
        <v>ZELENÁ</v>
      </c>
      <c r="AM124" s="63" t="str">
        <f t="shared" si="116"/>
        <v>Na Záruce</v>
      </c>
      <c r="AN124" s="104">
        <f t="shared" si="117"/>
        <v>18000</v>
      </c>
      <c r="AO124" s="86" t="str">
        <f t="shared" si="118"/>
        <v>C</v>
      </c>
      <c r="AP124" s="93">
        <v>2028</v>
      </c>
    </row>
    <row r="125" spans="4:42" s="4" customFormat="1" ht="12" customHeight="1" thickBot="1" x14ac:dyDescent="0.35">
      <c r="D125" s="4" t="s">
        <v>111</v>
      </c>
      <c r="E125" s="10" t="s">
        <v>301</v>
      </c>
      <c r="F125" s="4">
        <v>5</v>
      </c>
      <c r="H125" s="4">
        <v>5</v>
      </c>
      <c r="J125" s="21"/>
      <c r="L125" s="21"/>
      <c r="N125" s="21"/>
      <c r="P125" s="21"/>
      <c r="R125" s="21"/>
      <c r="T125" s="21"/>
      <c r="V125" s="21"/>
      <c r="X125" s="21"/>
      <c r="Z125" s="21"/>
      <c r="AA125" s="4">
        <v>5</v>
      </c>
      <c r="AB125" s="21">
        <f t="shared" si="125"/>
        <v>46750</v>
      </c>
      <c r="AC125" s="4" t="s">
        <v>11</v>
      </c>
      <c r="AD125" s="21">
        <f t="shared" si="113"/>
        <v>15000</v>
      </c>
      <c r="AE125" s="21"/>
      <c r="AF125" s="21"/>
      <c r="AJ125" s="54" t="str">
        <f>D125</f>
        <v>Na Šachtě</v>
      </c>
      <c r="AK125" s="77">
        <f t="shared" si="114"/>
        <v>46750</v>
      </c>
      <c r="AL125" s="69" t="str">
        <f t="shared" si="115"/>
        <v>ZELENÁ</v>
      </c>
      <c r="AM125" s="63" t="str">
        <f t="shared" si="116"/>
        <v>Na Šachtě</v>
      </c>
      <c r="AN125" s="104">
        <f t="shared" si="117"/>
        <v>15000</v>
      </c>
      <c r="AO125" s="86" t="str">
        <f t="shared" si="118"/>
        <v>C</v>
      </c>
      <c r="AP125" s="93">
        <v>2028</v>
      </c>
    </row>
    <row r="126" spans="4:42" s="4" customFormat="1" ht="12" customHeight="1" thickBot="1" x14ac:dyDescent="0.35">
      <c r="D126" s="4" t="s">
        <v>112</v>
      </c>
      <c r="E126" s="11" t="s">
        <v>302</v>
      </c>
      <c r="F126" s="4">
        <v>3</v>
      </c>
      <c r="G126" s="4">
        <v>3</v>
      </c>
      <c r="H126" s="4">
        <v>3</v>
      </c>
      <c r="J126" s="21"/>
      <c r="L126" s="21"/>
      <c r="N126" s="21"/>
      <c r="P126" s="21"/>
      <c r="R126" s="21"/>
      <c r="T126" s="21"/>
      <c r="V126" s="21"/>
      <c r="X126" s="21"/>
      <c r="Z126" s="21"/>
      <c r="AB126" s="21"/>
      <c r="AC126" s="4" t="s">
        <v>11</v>
      </c>
      <c r="AD126" s="21">
        <f t="shared" si="113"/>
        <v>9000</v>
      </c>
      <c r="AE126" s="21"/>
      <c r="AF126" s="21"/>
      <c r="AJ126" s="54" t="str">
        <f>D126</f>
        <v>Na Žebrech</v>
      </c>
      <c r="AK126" s="77">
        <f t="shared" si="114"/>
        <v>0</v>
      </c>
      <c r="AL126" s="69" t="str">
        <f t="shared" si="115"/>
        <v>MODRÁ</v>
      </c>
      <c r="AM126" s="63" t="str">
        <f t="shared" si="116"/>
        <v>Na Žebrech</v>
      </c>
      <c r="AN126" s="104">
        <f t="shared" si="117"/>
        <v>9000</v>
      </c>
      <c r="AO126" s="86" t="str">
        <f t="shared" si="118"/>
        <v>C</v>
      </c>
      <c r="AP126" s="94">
        <v>2024</v>
      </c>
    </row>
    <row r="127" spans="4:42" s="4" customFormat="1" ht="12" customHeight="1" x14ac:dyDescent="0.3">
      <c r="D127" s="4" t="s">
        <v>113</v>
      </c>
      <c r="E127" s="11" t="s">
        <v>302</v>
      </c>
      <c r="F127" s="4">
        <v>20</v>
      </c>
      <c r="G127" s="4">
        <v>20</v>
      </c>
      <c r="H127" s="4">
        <v>20</v>
      </c>
      <c r="J127" s="21"/>
      <c r="L127" s="21"/>
      <c r="N127" s="21"/>
      <c r="P127" s="21"/>
      <c r="R127" s="21"/>
      <c r="T127" s="21"/>
      <c r="V127" s="21"/>
      <c r="X127" s="21"/>
      <c r="Z127" s="21"/>
      <c r="AB127" s="21"/>
      <c r="AC127" s="4" t="s">
        <v>11</v>
      </c>
      <c r="AD127" s="21">
        <f t="shared" si="113"/>
        <v>60000</v>
      </c>
      <c r="AE127" s="21"/>
      <c r="AF127" s="21"/>
      <c r="AJ127" s="54" t="str">
        <f>D127</f>
        <v>Nad Lobčí</v>
      </c>
      <c r="AK127" s="77">
        <f t="shared" si="114"/>
        <v>0</v>
      </c>
      <c r="AL127" s="69" t="str">
        <f t="shared" si="115"/>
        <v>MODRÁ</v>
      </c>
      <c r="AM127" s="63" t="str">
        <f t="shared" si="116"/>
        <v>Nad Lobčí</v>
      </c>
      <c r="AN127" s="104">
        <f t="shared" si="117"/>
        <v>60000</v>
      </c>
      <c r="AO127" s="86" t="str">
        <f t="shared" si="118"/>
        <v>C</v>
      </c>
      <c r="AP127" s="91">
        <v>2025</v>
      </c>
    </row>
    <row r="128" spans="4:42" s="4" customFormat="1" ht="12" customHeight="1" x14ac:dyDescent="0.3">
      <c r="D128" s="4" t="s">
        <v>114</v>
      </c>
      <c r="E128" s="10" t="s">
        <v>301</v>
      </c>
      <c r="F128" s="4">
        <v>11</v>
      </c>
      <c r="H128" s="4">
        <v>11</v>
      </c>
      <c r="J128" s="21"/>
      <c r="L128" s="21"/>
      <c r="N128" s="21"/>
      <c r="P128" s="21"/>
      <c r="R128" s="21"/>
      <c r="T128" s="21"/>
      <c r="V128" s="21"/>
      <c r="X128" s="21"/>
      <c r="Z128" s="21"/>
      <c r="AA128" s="4">
        <v>11</v>
      </c>
      <c r="AB128" s="21">
        <f t="shared" ref="AB128:AB130" si="126">AA128*$F$286</f>
        <v>102850</v>
      </c>
      <c r="AC128" s="4" t="s">
        <v>11</v>
      </c>
      <c r="AD128" s="21">
        <f t="shared" si="113"/>
        <v>33000</v>
      </c>
      <c r="AE128" s="21"/>
      <c r="AF128" s="21"/>
      <c r="AJ128" s="54" t="str">
        <f>D128</f>
        <v>Nad Rybníkem</v>
      </c>
      <c r="AK128" s="77">
        <f t="shared" si="114"/>
        <v>102850</v>
      </c>
      <c r="AL128" s="69" t="str">
        <f t="shared" si="115"/>
        <v>ZELENÁ</v>
      </c>
      <c r="AM128" s="63" t="str">
        <f t="shared" si="116"/>
        <v>Nad Rybníkem</v>
      </c>
      <c r="AN128" s="104">
        <f t="shared" si="117"/>
        <v>33000</v>
      </c>
      <c r="AO128" s="86" t="str">
        <f t="shared" si="118"/>
        <v>C</v>
      </c>
      <c r="AP128" s="91">
        <v>2029</v>
      </c>
    </row>
    <row r="129" spans="3:42" s="4" customFormat="1" ht="12" customHeight="1" x14ac:dyDescent="0.3">
      <c r="D129" s="4" t="s">
        <v>115</v>
      </c>
      <c r="E129" s="10" t="s">
        <v>301</v>
      </c>
      <c r="F129" s="4">
        <v>3</v>
      </c>
      <c r="I129" s="4">
        <v>3</v>
      </c>
      <c r="J129" s="21">
        <f>I129*$F$270</f>
        <v>6000</v>
      </c>
      <c r="L129" s="21"/>
      <c r="N129" s="21"/>
      <c r="O129" s="4">
        <v>1</v>
      </c>
      <c r="P129" s="21">
        <f>O129*$F$276</f>
        <v>6000</v>
      </c>
      <c r="R129" s="21"/>
      <c r="T129" s="21"/>
      <c r="V129" s="21"/>
      <c r="X129" s="21"/>
      <c r="Z129" s="21"/>
      <c r="AA129" s="4">
        <v>3</v>
      </c>
      <c r="AB129" s="21">
        <f t="shared" si="126"/>
        <v>28050</v>
      </c>
      <c r="AC129" s="4" t="s">
        <v>11</v>
      </c>
      <c r="AD129" s="21">
        <f t="shared" si="113"/>
        <v>9000</v>
      </c>
      <c r="AE129" s="21"/>
      <c r="AF129" s="21"/>
      <c r="AJ129" s="54" t="str">
        <f>D129</f>
        <v>Nad Skalou</v>
      </c>
      <c r="AK129" s="77">
        <f t="shared" si="114"/>
        <v>40050</v>
      </c>
      <c r="AL129" s="69" t="str">
        <f t="shared" si="115"/>
        <v>ZELENÁ</v>
      </c>
      <c r="AM129" s="63" t="str">
        <f t="shared" si="116"/>
        <v>Nad Skalou</v>
      </c>
      <c r="AN129" s="104">
        <f t="shared" si="117"/>
        <v>9000</v>
      </c>
      <c r="AO129" s="86" t="str">
        <f t="shared" si="118"/>
        <v>C</v>
      </c>
      <c r="AP129" s="91">
        <v>2029</v>
      </c>
    </row>
    <row r="130" spans="3:42" s="4" customFormat="1" ht="12" customHeight="1" x14ac:dyDescent="0.3">
      <c r="D130" s="4" t="s">
        <v>116</v>
      </c>
      <c r="E130" s="10" t="s">
        <v>301</v>
      </c>
      <c r="F130" s="4">
        <v>4</v>
      </c>
      <c r="H130" s="4">
        <v>4</v>
      </c>
      <c r="J130" s="21"/>
      <c r="L130" s="21"/>
      <c r="N130" s="21"/>
      <c r="P130" s="21"/>
      <c r="R130" s="21"/>
      <c r="T130" s="21"/>
      <c r="V130" s="21"/>
      <c r="X130" s="21"/>
      <c r="Z130" s="21"/>
      <c r="AA130" s="4">
        <v>4</v>
      </c>
      <c r="AB130" s="21">
        <f t="shared" si="126"/>
        <v>37400</v>
      </c>
      <c r="AC130" s="4" t="s">
        <v>11</v>
      </c>
      <c r="AD130" s="21">
        <f t="shared" si="113"/>
        <v>12000</v>
      </c>
      <c r="AE130" s="21"/>
      <c r="AF130" s="21"/>
      <c r="AJ130" s="54" t="str">
        <f>D130</f>
        <v>Nad Vsí</v>
      </c>
      <c r="AK130" s="77">
        <f t="shared" si="114"/>
        <v>37400</v>
      </c>
      <c r="AL130" s="69" t="str">
        <f t="shared" si="115"/>
        <v>ZELENÁ</v>
      </c>
      <c r="AM130" s="63" t="str">
        <f t="shared" si="116"/>
        <v>Nad Vsí</v>
      </c>
      <c r="AN130" s="104">
        <f t="shared" si="117"/>
        <v>12000</v>
      </c>
      <c r="AO130" s="86" t="str">
        <f t="shared" si="118"/>
        <v>C</v>
      </c>
      <c r="AP130" s="91">
        <v>2029</v>
      </c>
    </row>
    <row r="131" spans="3:42" s="4" customFormat="1" ht="12" customHeight="1" x14ac:dyDescent="0.3">
      <c r="D131" s="9" t="s">
        <v>274</v>
      </c>
      <c r="E131" s="11" t="s">
        <v>302</v>
      </c>
      <c r="F131" s="4">
        <v>4</v>
      </c>
      <c r="G131" s="4">
        <v>4</v>
      </c>
      <c r="H131" s="4">
        <v>4</v>
      </c>
      <c r="J131" s="21"/>
      <c r="L131" s="21"/>
      <c r="N131" s="21"/>
      <c r="P131" s="21"/>
      <c r="R131" s="21"/>
      <c r="T131" s="21"/>
      <c r="V131" s="21"/>
      <c r="X131" s="21"/>
      <c r="Z131" s="21"/>
      <c r="AB131" s="21"/>
      <c r="AC131" s="4" t="s">
        <v>11</v>
      </c>
      <c r="AD131" s="21">
        <f t="shared" si="113"/>
        <v>12000</v>
      </c>
      <c r="AE131" s="21"/>
      <c r="AF131" s="21"/>
      <c r="AJ131" s="54" t="str">
        <f>D131</f>
        <v>Nad Vodou (nebylo v seznamu ulic)</v>
      </c>
      <c r="AK131" s="77">
        <f t="shared" si="114"/>
        <v>0</v>
      </c>
      <c r="AL131" s="69" t="str">
        <f t="shared" si="115"/>
        <v>MODRÁ</v>
      </c>
      <c r="AM131" s="63" t="str">
        <f t="shared" si="116"/>
        <v>Nad Vodou (nebylo v seznamu ulic)</v>
      </c>
      <c r="AN131" s="104">
        <f t="shared" si="117"/>
        <v>12000</v>
      </c>
      <c r="AO131" s="86" t="str">
        <f t="shared" si="118"/>
        <v>C</v>
      </c>
      <c r="AP131" s="91">
        <v>2025</v>
      </c>
    </row>
    <row r="132" spans="3:42" s="4" customFormat="1" ht="12" customHeight="1" x14ac:dyDescent="0.3">
      <c r="D132" s="4" t="s">
        <v>117</v>
      </c>
      <c r="E132" s="10" t="s">
        <v>301</v>
      </c>
      <c r="F132" s="4">
        <v>13</v>
      </c>
      <c r="H132" s="4">
        <v>9</v>
      </c>
      <c r="I132" s="4">
        <v>4</v>
      </c>
      <c r="J132" s="21">
        <f t="shared" ref="J132:J133" si="127">I132*$F$270</f>
        <v>8000</v>
      </c>
      <c r="L132" s="21"/>
      <c r="N132" s="21"/>
      <c r="P132" s="21"/>
      <c r="R132" s="21"/>
      <c r="T132" s="21"/>
      <c r="V132" s="21"/>
      <c r="W132" s="4">
        <v>1</v>
      </c>
      <c r="X132" s="21">
        <f>W132*$F$283</f>
        <v>30000</v>
      </c>
      <c r="Y132" s="4">
        <v>2</v>
      </c>
      <c r="Z132" s="21">
        <f>Y132*$F$285</f>
        <v>2000</v>
      </c>
      <c r="AA132" s="4">
        <v>13</v>
      </c>
      <c r="AB132" s="21">
        <f t="shared" ref="AB132:AB133" si="128">AA132*$F$286</f>
        <v>121550</v>
      </c>
      <c r="AC132" s="4" t="s">
        <v>11</v>
      </c>
      <c r="AD132" s="21">
        <f t="shared" si="113"/>
        <v>39000</v>
      </c>
      <c r="AE132" s="21"/>
      <c r="AF132" s="21"/>
      <c r="AJ132" s="54" t="str">
        <f>D132</f>
        <v>Nad Zámkem</v>
      </c>
      <c r="AK132" s="77">
        <f t="shared" si="114"/>
        <v>161550</v>
      </c>
      <c r="AL132" s="69" t="str">
        <f t="shared" si="115"/>
        <v>ZELENÁ</v>
      </c>
      <c r="AM132" s="63" t="str">
        <f t="shared" si="116"/>
        <v>Nad Zámkem</v>
      </c>
      <c r="AN132" s="104">
        <f t="shared" si="117"/>
        <v>39000</v>
      </c>
      <c r="AO132" s="86" t="str">
        <f t="shared" si="118"/>
        <v>C</v>
      </c>
      <c r="AP132" s="91">
        <v>2029</v>
      </c>
    </row>
    <row r="133" spans="3:42" s="4" customFormat="1" ht="12" customHeight="1" x14ac:dyDescent="0.3">
      <c r="D133" s="4" t="s">
        <v>118</v>
      </c>
      <c r="E133" s="10" t="s">
        <v>301</v>
      </c>
      <c r="F133" s="4">
        <v>25</v>
      </c>
      <c r="I133" s="4">
        <v>22</v>
      </c>
      <c r="J133" s="21">
        <f t="shared" si="127"/>
        <v>44000</v>
      </c>
      <c r="L133" s="21"/>
      <c r="N133" s="21"/>
      <c r="P133" s="21"/>
      <c r="R133" s="21"/>
      <c r="T133" s="21"/>
      <c r="V133" s="21"/>
      <c r="X133" s="21"/>
      <c r="Z133" s="21"/>
      <c r="AA133" s="4">
        <v>25</v>
      </c>
      <c r="AB133" s="21">
        <f t="shared" si="128"/>
        <v>233750</v>
      </c>
      <c r="AC133" s="4" t="s">
        <v>11</v>
      </c>
      <c r="AD133" s="21">
        <f t="shared" si="113"/>
        <v>75000</v>
      </c>
      <c r="AE133" s="21"/>
      <c r="AF133" s="21"/>
      <c r="AG133" s="4" t="s">
        <v>292</v>
      </c>
      <c r="AJ133" s="54" t="str">
        <f>D133</f>
        <v>nábřeží J. Rysa</v>
      </c>
      <c r="AK133" s="77">
        <f t="shared" si="114"/>
        <v>277750</v>
      </c>
      <c r="AL133" s="69" t="str">
        <f t="shared" si="115"/>
        <v>ZELENÁ</v>
      </c>
      <c r="AM133" s="63" t="str">
        <f t="shared" si="116"/>
        <v>nábřeží J. Rysa</v>
      </c>
      <c r="AN133" s="104">
        <f t="shared" si="117"/>
        <v>75000</v>
      </c>
      <c r="AO133" s="86" t="str">
        <f t="shared" si="118"/>
        <v>C</v>
      </c>
      <c r="AP133" s="91">
        <v>2029</v>
      </c>
    </row>
    <row r="134" spans="3:42" s="4" customFormat="1" ht="12" customHeight="1" thickBot="1" x14ac:dyDescent="0.35">
      <c r="D134" s="4" t="s">
        <v>119</v>
      </c>
      <c r="E134" s="2" t="s">
        <v>276</v>
      </c>
      <c r="F134" s="4">
        <v>20</v>
      </c>
      <c r="I134" s="4">
        <v>7</v>
      </c>
      <c r="J134" s="22">
        <f>I134*$F$271</f>
        <v>17500</v>
      </c>
      <c r="L134" s="21"/>
      <c r="M134" s="4">
        <v>5</v>
      </c>
      <c r="N134" s="21">
        <f>M134*$F$275</f>
        <v>18000</v>
      </c>
      <c r="P134" s="21"/>
      <c r="R134" s="21"/>
      <c r="S134" s="4">
        <v>13</v>
      </c>
      <c r="T134" s="21">
        <f>S134*$F$280</f>
        <v>312000</v>
      </c>
      <c r="V134" s="21"/>
      <c r="W134" s="4">
        <v>7</v>
      </c>
      <c r="X134" s="22">
        <f>W134*$F$284</f>
        <v>315000</v>
      </c>
      <c r="Y134" s="4">
        <v>3</v>
      </c>
      <c r="Z134" s="21">
        <f>Y134*$F$285</f>
        <v>3000</v>
      </c>
      <c r="AA134" s="4">
        <v>7</v>
      </c>
      <c r="AB134" s="21">
        <f>AA134*$F$287</f>
        <v>73150</v>
      </c>
      <c r="AC134" s="4" t="s">
        <v>6</v>
      </c>
      <c r="AD134" s="21">
        <f t="shared" si="113"/>
        <v>60000</v>
      </c>
      <c r="AF134" s="21"/>
      <c r="AG134" s="4" t="s">
        <v>269</v>
      </c>
      <c r="AJ134" s="54" t="str">
        <f>D134</f>
        <v>Nádražní</v>
      </c>
      <c r="AK134" s="77">
        <f t="shared" si="114"/>
        <v>738650</v>
      </c>
      <c r="AL134" s="69" t="str">
        <f t="shared" si="115"/>
        <v>ČERVENÁ</v>
      </c>
      <c r="AM134" s="63" t="str">
        <f t="shared" si="116"/>
        <v>Nádražní</v>
      </c>
      <c r="AN134" s="104">
        <f t="shared" si="117"/>
        <v>60000</v>
      </c>
      <c r="AO134" s="86" t="str">
        <f t="shared" si="118"/>
        <v>B</v>
      </c>
      <c r="AP134" s="92">
        <v>2021</v>
      </c>
    </row>
    <row r="135" spans="3:42" s="4" customFormat="1" ht="12" customHeight="1" x14ac:dyDescent="0.3">
      <c r="D135" s="4" t="s">
        <v>120</v>
      </c>
      <c r="E135" s="12" t="s">
        <v>301</v>
      </c>
      <c r="F135" s="4">
        <v>1</v>
      </c>
      <c r="J135" s="21"/>
      <c r="L135" s="21"/>
      <c r="N135" s="21"/>
      <c r="P135" s="21"/>
      <c r="R135" s="21"/>
      <c r="S135" s="4">
        <v>1</v>
      </c>
      <c r="T135" s="21">
        <f>S135*$F$279</f>
        <v>17000</v>
      </c>
      <c r="V135" s="21"/>
      <c r="W135" s="4">
        <v>2</v>
      </c>
      <c r="X135" s="21">
        <f>W135*$F$283</f>
        <v>60000</v>
      </c>
      <c r="Z135" s="21"/>
      <c r="AB135" s="21"/>
      <c r="AC135" s="4" t="s">
        <v>11</v>
      </c>
      <c r="AD135" s="21">
        <f t="shared" si="113"/>
        <v>3000</v>
      </c>
      <c r="AE135" s="21"/>
      <c r="AF135" s="21"/>
      <c r="AJ135" s="54" t="str">
        <f>D135</f>
        <v>nám. J. Seiferta</v>
      </c>
      <c r="AK135" s="77">
        <f t="shared" si="114"/>
        <v>77000</v>
      </c>
      <c r="AL135" s="69" t="str">
        <f t="shared" si="115"/>
        <v>ZELENÁ</v>
      </c>
      <c r="AM135" s="63" t="str">
        <f t="shared" si="116"/>
        <v>nám. J. Seiferta</v>
      </c>
      <c r="AN135" s="104">
        <f t="shared" si="117"/>
        <v>3000</v>
      </c>
      <c r="AO135" s="86" t="str">
        <f t="shared" si="118"/>
        <v>C</v>
      </c>
      <c r="AP135" s="91">
        <v>2029</v>
      </c>
    </row>
    <row r="136" spans="3:42" s="4" customFormat="1" ht="12" customHeight="1" x14ac:dyDescent="0.3">
      <c r="D136" s="4" t="s">
        <v>121</v>
      </c>
      <c r="E136" s="10" t="s">
        <v>301</v>
      </c>
      <c r="F136" s="4">
        <v>6</v>
      </c>
      <c r="I136" s="4">
        <v>6</v>
      </c>
      <c r="J136" s="21">
        <f>I136*$F$270</f>
        <v>12000</v>
      </c>
      <c r="L136" s="21"/>
      <c r="N136" s="21"/>
      <c r="P136" s="21"/>
      <c r="R136" s="21"/>
      <c r="T136" s="21"/>
      <c r="V136" s="21"/>
      <c r="X136" s="21"/>
      <c r="Z136" s="21"/>
      <c r="AA136" s="4">
        <v>6</v>
      </c>
      <c r="AB136" s="21">
        <f>AA136*$F$286</f>
        <v>56100</v>
      </c>
      <c r="AC136" s="4" t="s">
        <v>11</v>
      </c>
      <c r="AD136" s="21">
        <f t="shared" si="113"/>
        <v>18000</v>
      </c>
      <c r="AE136" s="21"/>
      <c r="AF136" s="21"/>
      <c r="AJ136" s="54" t="str">
        <f>D136</f>
        <v>nám. Mládežníků</v>
      </c>
      <c r="AK136" s="77">
        <f t="shared" si="114"/>
        <v>68100</v>
      </c>
      <c r="AL136" s="69" t="str">
        <f t="shared" si="115"/>
        <v>ZELENÁ</v>
      </c>
      <c r="AM136" s="63" t="str">
        <f t="shared" si="116"/>
        <v>nám. Mládežníků</v>
      </c>
      <c r="AN136" s="104">
        <f t="shared" si="117"/>
        <v>18000</v>
      </c>
      <c r="AO136" s="86" t="str">
        <f t="shared" si="118"/>
        <v>C</v>
      </c>
      <c r="AP136" s="91">
        <v>2029</v>
      </c>
    </row>
    <row r="137" spans="3:42" s="4" customFormat="1" ht="12" customHeight="1" x14ac:dyDescent="0.3">
      <c r="D137" s="4" t="s">
        <v>122</v>
      </c>
      <c r="E137" s="11" t="s">
        <v>302</v>
      </c>
      <c r="F137" s="4">
        <v>1</v>
      </c>
      <c r="G137" s="4">
        <v>1</v>
      </c>
      <c r="H137" s="4">
        <v>1</v>
      </c>
      <c r="J137" s="21"/>
      <c r="L137" s="21"/>
      <c r="N137" s="21"/>
      <c r="P137" s="21"/>
      <c r="R137" s="21"/>
      <c r="T137" s="21"/>
      <c r="V137" s="21"/>
      <c r="X137" s="21"/>
      <c r="Z137" s="21"/>
      <c r="AB137" s="21"/>
      <c r="AC137" s="4" t="s">
        <v>11</v>
      </c>
      <c r="AD137" s="21">
        <f t="shared" si="113"/>
        <v>3000</v>
      </c>
      <c r="AE137" s="21"/>
      <c r="AF137" s="21"/>
      <c r="AJ137" s="54" t="str">
        <f>D137</f>
        <v>Náměstí G. Karse</v>
      </c>
      <c r="AK137" s="77">
        <f t="shared" si="114"/>
        <v>0</v>
      </c>
      <c r="AL137" s="69" t="str">
        <f t="shared" si="115"/>
        <v>MODRÁ</v>
      </c>
      <c r="AM137" s="63" t="str">
        <f t="shared" si="116"/>
        <v>Náměstí G. Karse</v>
      </c>
      <c r="AN137" s="104">
        <f t="shared" si="117"/>
        <v>3000</v>
      </c>
      <c r="AO137" s="86" t="str">
        <f t="shared" si="118"/>
        <v>C</v>
      </c>
      <c r="AP137" s="91">
        <v>2025</v>
      </c>
    </row>
    <row r="138" spans="3:42" s="4" customFormat="1" ht="12" customHeight="1" x14ac:dyDescent="0.3">
      <c r="D138" s="4" t="s">
        <v>123</v>
      </c>
      <c r="E138" s="11" t="s">
        <v>302</v>
      </c>
      <c r="F138" s="4">
        <v>8</v>
      </c>
      <c r="G138" s="4">
        <v>8</v>
      </c>
      <c r="H138" s="4">
        <v>8</v>
      </c>
      <c r="J138" s="21"/>
      <c r="L138" s="21"/>
      <c r="N138" s="21"/>
      <c r="P138" s="21"/>
      <c r="R138" s="21"/>
      <c r="T138" s="21"/>
      <c r="V138" s="21"/>
      <c r="X138" s="21"/>
      <c r="Z138" s="21"/>
      <c r="AB138" s="21"/>
      <c r="AC138" s="4" t="s">
        <v>11</v>
      </c>
      <c r="AD138" s="21">
        <f t="shared" si="113"/>
        <v>24000</v>
      </c>
      <c r="AE138" s="21"/>
      <c r="AF138" s="21"/>
      <c r="AJ138" s="54" t="str">
        <f>D138</f>
        <v>Neklanova</v>
      </c>
      <c r="AK138" s="77">
        <f t="shared" si="114"/>
        <v>0</v>
      </c>
      <c r="AL138" s="69" t="str">
        <f t="shared" si="115"/>
        <v>MODRÁ</v>
      </c>
      <c r="AM138" s="63" t="str">
        <f t="shared" si="116"/>
        <v>Neklanova</v>
      </c>
      <c r="AN138" s="104">
        <f t="shared" si="117"/>
        <v>24000</v>
      </c>
      <c r="AO138" s="86" t="str">
        <f t="shared" si="118"/>
        <v>C</v>
      </c>
      <c r="AP138" s="91">
        <v>2025</v>
      </c>
    </row>
    <row r="139" spans="3:42" s="4" customFormat="1" ht="12" customHeight="1" x14ac:dyDescent="0.3">
      <c r="D139" s="4" t="s">
        <v>124</v>
      </c>
      <c r="E139" s="10" t="s">
        <v>301</v>
      </c>
      <c r="F139" s="4">
        <v>5</v>
      </c>
      <c r="I139" s="4">
        <v>5</v>
      </c>
      <c r="J139" s="21">
        <f t="shared" ref="J139:J140" si="129">I139*$F$270</f>
        <v>10000</v>
      </c>
      <c r="L139" s="21"/>
      <c r="N139" s="21"/>
      <c r="P139" s="21"/>
      <c r="R139" s="21"/>
      <c r="T139" s="21"/>
      <c r="V139" s="21"/>
      <c r="X139" s="21"/>
      <c r="Z139" s="21"/>
      <c r="AA139" s="4">
        <v>5</v>
      </c>
      <c r="AB139" s="21">
        <f t="shared" ref="AB139:AB140" si="130">AA139*$F$286</f>
        <v>46750</v>
      </c>
      <c r="AC139" s="4" t="s">
        <v>11</v>
      </c>
      <c r="AD139" s="21">
        <f t="shared" si="113"/>
        <v>15000</v>
      </c>
      <c r="AE139" s="21"/>
      <c r="AF139" s="21"/>
      <c r="AJ139" s="54" t="str">
        <f>D139</f>
        <v>Nerudova</v>
      </c>
      <c r="AK139" s="77">
        <f t="shared" si="114"/>
        <v>56750</v>
      </c>
      <c r="AL139" s="69" t="str">
        <f t="shared" si="115"/>
        <v>ZELENÁ</v>
      </c>
      <c r="AM139" s="63" t="str">
        <f t="shared" si="116"/>
        <v>Nerudova</v>
      </c>
      <c r="AN139" s="104">
        <f t="shared" si="117"/>
        <v>15000</v>
      </c>
      <c r="AO139" s="86" t="str">
        <f t="shared" si="118"/>
        <v>C</v>
      </c>
      <c r="AP139" s="91">
        <v>2029</v>
      </c>
    </row>
    <row r="140" spans="3:42" s="4" customFormat="1" ht="12" customHeight="1" x14ac:dyDescent="0.3">
      <c r="D140" s="4" t="s">
        <v>125</v>
      </c>
      <c r="E140" s="10" t="s">
        <v>301</v>
      </c>
      <c r="F140" s="4">
        <v>4</v>
      </c>
      <c r="I140" s="4">
        <v>4</v>
      </c>
      <c r="J140" s="21">
        <f t="shared" si="129"/>
        <v>8000</v>
      </c>
      <c r="L140" s="21"/>
      <c r="N140" s="21"/>
      <c r="P140" s="21"/>
      <c r="R140" s="21"/>
      <c r="T140" s="21"/>
      <c r="V140" s="21"/>
      <c r="X140" s="21"/>
      <c r="Z140" s="21"/>
      <c r="AA140" s="4">
        <v>4</v>
      </c>
      <c r="AB140" s="21">
        <f t="shared" si="130"/>
        <v>37400</v>
      </c>
      <c r="AC140" s="4" t="s">
        <v>11</v>
      </c>
      <c r="AD140" s="21">
        <f t="shared" si="113"/>
        <v>12000</v>
      </c>
      <c r="AE140" s="21"/>
      <c r="AF140" s="21"/>
      <c r="AJ140" s="54" t="str">
        <f>D140</f>
        <v>Nová</v>
      </c>
      <c r="AK140" s="77">
        <f t="shared" si="114"/>
        <v>45400</v>
      </c>
      <c r="AL140" s="69" t="str">
        <f t="shared" si="115"/>
        <v>ZELENÁ</v>
      </c>
      <c r="AM140" s="63" t="str">
        <f t="shared" si="116"/>
        <v>Nová</v>
      </c>
      <c r="AN140" s="104">
        <f t="shared" si="117"/>
        <v>12000</v>
      </c>
      <c r="AO140" s="86" t="str">
        <f t="shared" si="118"/>
        <v>C</v>
      </c>
      <c r="AP140" s="91">
        <v>2029</v>
      </c>
    </row>
    <row r="141" spans="3:42" s="4" customFormat="1" ht="12" customHeight="1" thickBot="1" x14ac:dyDescent="0.35">
      <c r="D141" s="4" t="s">
        <v>266</v>
      </c>
      <c r="E141" s="11" t="s">
        <v>302</v>
      </c>
      <c r="F141" s="4">
        <v>2</v>
      </c>
      <c r="G141" s="4">
        <v>2</v>
      </c>
      <c r="H141" s="4">
        <v>2</v>
      </c>
      <c r="J141" s="21"/>
      <c r="L141" s="21"/>
      <c r="N141" s="21"/>
      <c r="P141" s="21"/>
      <c r="R141" s="21"/>
      <c r="T141" s="21"/>
      <c r="V141" s="21"/>
      <c r="X141" s="21"/>
      <c r="Z141" s="21"/>
      <c r="AB141" s="21"/>
      <c r="AC141" s="4" t="s">
        <v>11</v>
      </c>
      <c r="AD141" s="21">
        <f t="shared" si="113"/>
        <v>6000</v>
      </c>
      <c r="AE141" s="21"/>
      <c r="AF141" s="21"/>
      <c r="AJ141" s="55" t="str">
        <f>D141</f>
        <v>Nový Dvůr</v>
      </c>
      <c r="AK141" s="77">
        <f t="shared" si="114"/>
        <v>0</v>
      </c>
      <c r="AL141" s="70" t="str">
        <f t="shared" si="115"/>
        <v>MODRÁ</v>
      </c>
      <c r="AM141" s="64" t="str">
        <f t="shared" si="116"/>
        <v>Nový Dvůr</v>
      </c>
      <c r="AN141" s="105">
        <f t="shared" si="117"/>
        <v>6000</v>
      </c>
      <c r="AO141" s="87" t="str">
        <f t="shared" si="118"/>
        <v>C</v>
      </c>
      <c r="AP141" s="91">
        <v>2025</v>
      </c>
    </row>
    <row r="142" spans="3:42" s="4" customFormat="1" ht="15" hidden="1" thickBot="1" x14ac:dyDescent="0.35">
      <c r="C142" s="4" t="s">
        <v>126</v>
      </c>
    </row>
    <row r="143" spans="3:42" s="4" customFormat="1" ht="15" hidden="1" thickBot="1" x14ac:dyDescent="0.35">
      <c r="D143" s="4" t="s">
        <v>127</v>
      </c>
      <c r="F143" s="4">
        <v>0</v>
      </c>
    </row>
    <row r="144" spans="3:42" s="4" customFormat="1" ht="12" customHeight="1" x14ac:dyDescent="0.3">
      <c r="D144" s="4" t="s">
        <v>128</v>
      </c>
      <c r="E144" s="10" t="s">
        <v>301</v>
      </c>
      <c r="F144" s="4">
        <v>3</v>
      </c>
      <c r="I144" s="4">
        <v>3</v>
      </c>
      <c r="J144" s="21">
        <f>I144*$F$270</f>
        <v>6000</v>
      </c>
      <c r="L144" s="21"/>
      <c r="N144" s="21"/>
      <c r="P144" s="21"/>
      <c r="R144" s="21"/>
      <c r="T144" s="21"/>
      <c r="V144" s="21"/>
      <c r="X144" s="21"/>
      <c r="Z144" s="21"/>
      <c r="AA144" s="4">
        <v>3</v>
      </c>
      <c r="AB144" s="21">
        <f t="shared" ref="AB144:AB145" si="131">AA144*$F$286</f>
        <v>28050</v>
      </c>
      <c r="AC144" s="4" t="s">
        <v>11</v>
      </c>
      <c r="AD144" s="21">
        <f t="shared" ref="AD144:AD145" si="132">F144*$F$293</f>
        <v>9000</v>
      </c>
      <c r="AE144" s="21"/>
      <c r="AF144" s="21"/>
      <c r="AJ144" s="52" t="str">
        <f>D144</f>
        <v>Okrajová</v>
      </c>
      <c r="AK144" s="77">
        <f t="shared" ref="AK144:AK145" si="133">J144+L144+N144+P144+R144+T144+V144+X144+Z144+AB144</f>
        <v>34050</v>
      </c>
      <c r="AL144" s="71" t="str">
        <f t="shared" ref="AL144:AL145" si="134">E144</f>
        <v>ZELENÁ</v>
      </c>
      <c r="AM144" s="65" t="str">
        <f t="shared" ref="AM144:AM145" si="135">AJ144</f>
        <v>Okrajová</v>
      </c>
      <c r="AN144" s="106">
        <f t="shared" ref="AN144:AN145" si="136">AD144</f>
        <v>9000</v>
      </c>
      <c r="AO144" s="88" t="str">
        <f t="shared" ref="AO144:AO145" si="137">AC144</f>
        <v>C</v>
      </c>
      <c r="AP144" s="91">
        <v>2029</v>
      </c>
    </row>
    <row r="145" spans="3:42" s="4" customFormat="1" ht="12" customHeight="1" thickBot="1" x14ac:dyDescent="0.35">
      <c r="D145" s="9" t="s">
        <v>250</v>
      </c>
      <c r="E145" s="10" t="s">
        <v>301</v>
      </c>
      <c r="F145" s="4">
        <v>12</v>
      </c>
      <c r="H145" s="4">
        <v>12</v>
      </c>
      <c r="J145" s="21"/>
      <c r="L145" s="21"/>
      <c r="N145" s="21"/>
      <c r="P145" s="21"/>
      <c r="R145" s="21"/>
      <c r="T145" s="21"/>
      <c r="V145" s="21"/>
      <c r="X145" s="21"/>
      <c r="Z145" s="21"/>
      <c r="AA145" s="4">
        <v>12</v>
      </c>
      <c r="AB145" s="21">
        <f t="shared" si="131"/>
        <v>112200</v>
      </c>
      <c r="AC145" s="4" t="s">
        <v>11</v>
      </c>
      <c r="AD145" s="21">
        <f t="shared" si="132"/>
        <v>36000</v>
      </c>
      <c r="AE145" s="21"/>
      <c r="AF145" s="21"/>
      <c r="AJ145" s="55" t="str">
        <f>D145</f>
        <v>Okružní (nebylo v SEZNAMU ULIC)</v>
      </c>
      <c r="AK145" s="77">
        <f t="shared" si="133"/>
        <v>112200</v>
      </c>
      <c r="AL145" s="70" t="str">
        <f t="shared" si="134"/>
        <v>ZELENÁ</v>
      </c>
      <c r="AM145" s="64" t="str">
        <f t="shared" si="135"/>
        <v>Okružní (nebylo v SEZNAMU ULIC)</v>
      </c>
      <c r="AN145" s="105">
        <f t="shared" si="136"/>
        <v>36000</v>
      </c>
      <c r="AO145" s="87" t="str">
        <f t="shared" si="137"/>
        <v>C</v>
      </c>
      <c r="AP145" s="91">
        <v>2029</v>
      </c>
    </row>
    <row r="146" spans="3:42" s="4" customFormat="1" ht="15" hidden="1" thickBot="1" x14ac:dyDescent="0.35">
      <c r="C146" s="4" t="s">
        <v>129</v>
      </c>
    </row>
    <row r="147" spans="3:42" s="4" customFormat="1" ht="15" hidden="1" thickBot="1" x14ac:dyDescent="0.35">
      <c r="D147" s="4" t="s">
        <v>214</v>
      </c>
    </row>
    <row r="148" spans="3:42" s="4" customFormat="1" ht="12" customHeight="1" x14ac:dyDescent="0.3">
      <c r="D148" s="4" t="s">
        <v>130</v>
      </c>
      <c r="E148" s="10" t="s">
        <v>301</v>
      </c>
      <c r="F148" s="4">
        <v>4</v>
      </c>
      <c r="I148" s="4">
        <v>4</v>
      </c>
      <c r="J148" s="21">
        <f>I148*$F$270</f>
        <v>8000</v>
      </c>
      <c r="L148" s="21"/>
      <c r="N148" s="21"/>
      <c r="P148" s="21"/>
      <c r="Q148" s="4">
        <v>1</v>
      </c>
      <c r="R148" s="21">
        <f>Q148*$F$278</f>
        <v>500</v>
      </c>
      <c r="T148" s="21"/>
      <c r="V148" s="21"/>
      <c r="X148" s="21"/>
      <c r="Z148" s="21"/>
      <c r="AA148" s="4">
        <v>4</v>
      </c>
      <c r="AB148" s="21">
        <f>AA148*$F$286</f>
        <v>37400</v>
      </c>
      <c r="AC148" s="4" t="s">
        <v>11</v>
      </c>
      <c r="AD148" s="21">
        <f t="shared" ref="AD148:AD161" si="138">F148*$F$293</f>
        <v>12000</v>
      </c>
      <c r="AE148" s="21"/>
      <c r="AF148" s="21"/>
      <c r="AJ148" s="52" t="str">
        <f>D148</f>
        <v>P. Bezruče</v>
      </c>
      <c r="AK148" s="77">
        <f t="shared" ref="AK148:AK161" si="139">J148+L148+N148+P148+R148+T148+V148+X148+Z148+AB148</f>
        <v>45900</v>
      </c>
      <c r="AL148" s="71" t="str">
        <f t="shared" ref="AL148:AL161" si="140">E148</f>
        <v>ZELENÁ</v>
      </c>
      <c r="AM148" s="65" t="str">
        <f t="shared" ref="AM148:AM161" si="141">AJ148</f>
        <v>P. Bezruče</v>
      </c>
      <c r="AN148" s="106">
        <f t="shared" ref="AN148:AN161" si="142">AD148</f>
        <v>12000</v>
      </c>
      <c r="AO148" s="88" t="str">
        <f t="shared" ref="AO148:AO161" si="143">AC148</f>
        <v>C</v>
      </c>
      <c r="AP148" s="91">
        <v>2029</v>
      </c>
    </row>
    <row r="149" spans="3:42" s="4" customFormat="1" ht="12" customHeight="1" x14ac:dyDescent="0.3">
      <c r="D149" s="4" t="s">
        <v>131</v>
      </c>
      <c r="E149" s="11" t="s">
        <v>302</v>
      </c>
      <c r="F149" s="4">
        <v>5</v>
      </c>
      <c r="G149" s="4">
        <v>5</v>
      </c>
      <c r="H149" s="4">
        <v>5</v>
      </c>
      <c r="J149" s="21"/>
      <c r="L149" s="21"/>
      <c r="N149" s="21"/>
      <c r="P149" s="21"/>
      <c r="R149" s="21"/>
      <c r="T149" s="21"/>
      <c r="V149" s="21"/>
      <c r="X149" s="21"/>
      <c r="Z149" s="21"/>
      <c r="AB149" s="21"/>
      <c r="AC149" s="4" t="s">
        <v>11</v>
      </c>
      <c r="AD149" s="21">
        <f t="shared" si="138"/>
        <v>15000</v>
      </c>
      <c r="AE149" s="21"/>
      <c r="AF149" s="21"/>
      <c r="AJ149" s="54" t="str">
        <f>D149</f>
        <v>Palackého</v>
      </c>
      <c r="AK149" s="77">
        <f t="shared" si="139"/>
        <v>0</v>
      </c>
      <c r="AL149" s="69" t="str">
        <f t="shared" si="140"/>
        <v>MODRÁ</v>
      </c>
      <c r="AM149" s="63" t="str">
        <f t="shared" si="141"/>
        <v>Palackého</v>
      </c>
      <c r="AN149" s="104">
        <f t="shared" si="142"/>
        <v>15000</v>
      </c>
      <c r="AO149" s="86" t="str">
        <f t="shared" si="143"/>
        <v>C</v>
      </c>
      <c r="AP149" s="91">
        <v>2026</v>
      </c>
    </row>
    <row r="150" spans="3:42" s="4" customFormat="1" ht="12" customHeight="1" x14ac:dyDescent="0.3">
      <c r="D150" s="4" t="s">
        <v>132</v>
      </c>
      <c r="E150" s="11" t="s">
        <v>302</v>
      </c>
      <c r="F150" s="4">
        <v>34</v>
      </c>
      <c r="G150" s="4">
        <v>34</v>
      </c>
      <c r="H150" s="4">
        <v>34</v>
      </c>
      <c r="J150" s="21"/>
      <c r="L150" s="21"/>
      <c r="N150" s="21"/>
      <c r="P150" s="21"/>
      <c r="R150" s="21"/>
      <c r="T150" s="21"/>
      <c r="V150" s="21"/>
      <c r="X150" s="21"/>
      <c r="Z150" s="21"/>
      <c r="AB150" s="21"/>
      <c r="AC150" s="4" t="s">
        <v>11</v>
      </c>
      <c r="AD150" s="21">
        <f t="shared" si="138"/>
        <v>102000</v>
      </c>
      <c r="AE150" s="21"/>
      <c r="AF150" s="21"/>
      <c r="AJ150" s="54" t="str">
        <f>D150</f>
        <v>Palackého nám.</v>
      </c>
      <c r="AK150" s="77">
        <f t="shared" si="139"/>
        <v>0</v>
      </c>
      <c r="AL150" s="69" t="str">
        <f t="shared" si="140"/>
        <v>MODRÁ</v>
      </c>
      <c r="AM150" s="63" t="str">
        <f t="shared" si="141"/>
        <v>Palackého nám.</v>
      </c>
      <c r="AN150" s="104">
        <f t="shared" si="142"/>
        <v>102000</v>
      </c>
      <c r="AO150" s="86" t="str">
        <f t="shared" si="143"/>
        <v>C</v>
      </c>
      <c r="AP150" s="91">
        <v>2026</v>
      </c>
    </row>
    <row r="151" spans="3:42" s="4" customFormat="1" ht="12" customHeight="1" x14ac:dyDescent="0.3">
      <c r="D151" s="4" t="s">
        <v>133</v>
      </c>
      <c r="E151" s="11" t="s">
        <v>302</v>
      </c>
      <c r="F151" s="4">
        <v>9</v>
      </c>
      <c r="G151" s="4">
        <v>9</v>
      </c>
      <c r="H151" s="4">
        <v>9</v>
      </c>
      <c r="J151" s="21"/>
      <c r="L151" s="21"/>
      <c r="N151" s="21"/>
      <c r="P151" s="21"/>
      <c r="R151" s="21"/>
      <c r="T151" s="21"/>
      <c r="V151" s="21"/>
      <c r="X151" s="21"/>
      <c r="Z151" s="21"/>
      <c r="AB151" s="21"/>
      <c r="AC151" s="4" t="s">
        <v>11</v>
      </c>
      <c r="AD151" s="21">
        <f t="shared" si="138"/>
        <v>27000</v>
      </c>
      <c r="AE151" s="21"/>
      <c r="AF151" s="21"/>
      <c r="AJ151" s="54" t="str">
        <f>D151</f>
        <v>Písečná</v>
      </c>
      <c r="AK151" s="77">
        <f t="shared" si="139"/>
        <v>0</v>
      </c>
      <c r="AL151" s="69" t="str">
        <f t="shared" si="140"/>
        <v>MODRÁ</v>
      </c>
      <c r="AM151" s="63" t="str">
        <f t="shared" si="141"/>
        <v>Písečná</v>
      </c>
      <c r="AN151" s="104">
        <f t="shared" si="142"/>
        <v>27000</v>
      </c>
      <c r="AO151" s="86" t="str">
        <f t="shared" si="143"/>
        <v>C</v>
      </c>
      <c r="AP151" s="91">
        <v>2026</v>
      </c>
    </row>
    <row r="152" spans="3:42" s="4" customFormat="1" ht="12" customHeight="1" x14ac:dyDescent="0.3">
      <c r="D152" s="4" t="s">
        <v>134</v>
      </c>
      <c r="E152" s="10" t="s">
        <v>301</v>
      </c>
      <c r="F152" s="4">
        <v>3</v>
      </c>
      <c r="H152" s="4">
        <v>3</v>
      </c>
      <c r="J152" s="21"/>
      <c r="L152" s="21"/>
      <c r="N152" s="21"/>
      <c r="P152" s="21"/>
      <c r="R152" s="21"/>
      <c r="T152" s="21"/>
      <c r="V152" s="21"/>
      <c r="X152" s="21"/>
      <c r="Z152" s="21"/>
      <c r="AA152" s="4">
        <v>3</v>
      </c>
      <c r="AB152" s="21">
        <f t="shared" ref="AB152:AB154" si="144">AA152*$F$286</f>
        <v>28050</v>
      </c>
      <c r="AC152" s="4" t="s">
        <v>11</v>
      </c>
      <c r="AD152" s="21">
        <f t="shared" si="138"/>
        <v>9000</v>
      </c>
      <c r="AE152" s="21"/>
      <c r="AF152" s="21"/>
      <c r="AJ152" s="54" t="str">
        <f>D152</f>
        <v>Pod Hájem</v>
      </c>
      <c r="AK152" s="77">
        <f t="shared" si="139"/>
        <v>28050</v>
      </c>
      <c r="AL152" s="69" t="str">
        <f t="shared" si="140"/>
        <v>ZELENÁ</v>
      </c>
      <c r="AM152" s="63" t="str">
        <f t="shared" si="141"/>
        <v>Pod Hájem</v>
      </c>
      <c r="AN152" s="104">
        <f t="shared" si="142"/>
        <v>9000</v>
      </c>
      <c r="AO152" s="86" t="str">
        <f t="shared" si="143"/>
        <v>C</v>
      </c>
      <c r="AP152" s="91">
        <v>2029</v>
      </c>
    </row>
    <row r="153" spans="3:42" s="4" customFormat="1" ht="12" customHeight="1" x14ac:dyDescent="0.3">
      <c r="D153" s="4" t="s">
        <v>135</v>
      </c>
      <c r="E153" s="10" t="s">
        <v>301</v>
      </c>
      <c r="F153" s="4">
        <v>25</v>
      </c>
      <c r="G153" s="4">
        <v>11</v>
      </c>
      <c r="H153" s="4">
        <v>11</v>
      </c>
      <c r="I153" s="4">
        <v>14</v>
      </c>
      <c r="J153" s="21">
        <f>I153*$F$270</f>
        <v>28000</v>
      </c>
      <c r="L153" s="21"/>
      <c r="N153" s="21"/>
      <c r="P153" s="21"/>
      <c r="Q153" s="4">
        <v>1</v>
      </c>
      <c r="R153" s="21">
        <f>Q153*$F$278</f>
        <v>500</v>
      </c>
      <c r="T153" s="21"/>
      <c r="V153" s="21"/>
      <c r="X153" s="21"/>
      <c r="Y153" s="4">
        <v>1</v>
      </c>
      <c r="Z153" s="21">
        <f>Y153*$F$285</f>
        <v>1000</v>
      </c>
      <c r="AA153" s="4">
        <v>16</v>
      </c>
      <c r="AB153" s="21">
        <f t="shared" si="144"/>
        <v>149600</v>
      </c>
      <c r="AC153" s="4" t="s">
        <v>11</v>
      </c>
      <c r="AD153" s="21">
        <f t="shared" si="138"/>
        <v>75000</v>
      </c>
      <c r="AE153" s="21"/>
      <c r="AF153" s="21"/>
      <c r="AJ153" s="54" t="str">
        <f>D153</f>
        <v>Pod Hradištěm</v>
      </c>
      <c r="AK153" s="77">
        <f t="shared" si="139"/>
        <v>179100</v>
      </c>
      <c r="AL153" s="69" t="str">
        <f t="shared" si="140"/>
        <v>ZELENÁ</v>
      </c>
      <c r="AM153" s="63" t="str">
        <f t="shared" si="141"/>
        <v>Pod Hradištěm</v>
      </c>
      <c r="AN153" s="104">
        <f t="shared" si="142"/>
        <v>75000</v>
      </c>
      <c r="AO153" s="86" t="str">
        <f t="shared" si="143"/>
        <v>C</v>
      </c>
      <c r="AP153" s="91">
        <v>2029</v>
      </c>
    </row>
    <row r="154" spans="3:42" s="4" customFormat="1" ht="12" customHeight="1" x14ac:dyDescent="0.3">
      <c r="D154" s="12" t="s">
        <v>136</v>
      </c>
      <c r="E154" s="10" t="s">
        <v>301</v>
      </c>
      <c r="F154" s="4">
        <v>4</v>
      </c>
      <c r="H154" s="4">
        <v>3</v>
      </c>
      <c r="J154" s="21"/>
      <c r="L154" s="21"/>
      <c r="N154" s="21"/>
      <c r="P154" s="21"/>
      <c r="R154" s="21"/>
      <c r="T154" s="21"/>
      <c r="U154" s="4">
        <v>2</v>
      </c>
      <c r="V154" s="21">
        <f>U154*$F$281</f>
        <v>19000</v>
      </c>
      <c r="W154" s="4">
        <v>10</v>
      </c>
      <c r="X154" s="21">
        <f t="shared" ref="X154:X155" si="145">W154*$F$283</f>
        <v>300000</v>
      </c>
      <c r="Z154" s="21"/>
      <c r="AA154" s="4">
        <v>4</v>
      </c>
      <c r="AB154" s="21">
        <f t="shared" si="144"/>
        <v>37400</v>
      </c>
      <c r="AC154" s="4" t="s">
        <v>11</v>
      </c>
      <c r="AD154" s="21">
        <f t="shared" si="138"/>
        <v>12000</v>
      </c>
      <c r="AE154" s="21"/>
      <c r="AF154" s="21"/>
      <c r="AJ154" s="54" t="str">
        <f>D154</f>
        <v>Pod Lipami</v>
      </c>
      <c r="AK154" s="77">
        <f t="shared" si="139"/>
        <v>356400</v>
      </c>
      <c r="AL154" s="69" t="str">
        <f t="shared" si="140"/>
        <v>ZELENÁ</v>
      </c>
      <c r="AM154" s="63" t="str">
        <f t="shared" si="141"/>
        <v>Pod Lipami</v>
      </c>
      <c r="AN154" s="104">
        <f t="shared" si="142"/>
        <v>12000</v>
      </c>
      <c r="AO154" s="86" t="str">
        <f t="shared" si="143"/>
        <v>C</v>
      </c>
      <c r="AP154" s="91">
        <v>2029</v>
      </c>
    </row>
    <row r="155" spans="3:42" s="4" customFormat="1" ht="12" customHeight="1" thickBot="1" x14ac:dyDescent="0.35">
      <c r="D155" s="4" t="s">
        <v>137</v>
      </c>
      <c r="E155" s="2" t="s">
        <v>276</v>
      </c>
      <c r="F155" s="4">
        <v>0</v>
      </c>
      <c r="J155" s="21"/>
      <c r="L155" s="21"/>
      <c r="N155" s="21"/>
      <c r="P155" s="21"/>
      <c r="R155" s="21"/>
      <c r="T155" s="21"/>
      <c r="V155" s="21"/>
      <c r="W155" s="4">
        <v>8</v>
      </c>
      <c r="X155" s="21">
        <f t="shared" si="145"/>
        <v>240000</v>
      </c>
      <c r="Z155" s="21"/>
      <c r="AB155" s="21"/>
      <c r="AC155" s="4" t="s">
        <v>11</v>
      </c>
      <c r="AD155" s="21">
        <f t="shared" si="138"/>
        <v>0</v>
      </c>
      <c r="AE155" s="21"/>
      <c r="AF155" s="21"/>
      <c r="AJ155" s="54" t="str">
        <f>D155</f>
        <v>Pod Macalákem</v>
      </c>
      <c r="AK155" s="77">
        <f t="shared" si="139"/>
        <v>240000</v>
      </c>
      <c r="AL155" s="69" t="str">
        <f t="shared" si="140"/>
        <v>ČERVENÁ</v>
      </c>
      <c r="AM155" s="63" t="str">
        <f t="shared" si="141"/>
        <v>Pod Macalákem</v>
      </c>
      <c r="AN155" s="104">
        <f t="shared" si="142"/>
        <v>0</v>
      </c>
      <c r="AO155" s="86" t="str">
        <f t="shared" si="143"/>
        <v>C</v>
      </c>
      <c r="AP155" s="92">
        <v>2021</v>
      </c>
    </row>
    <row r="156" spans="3:42" s="4" customFormat="1" ht="12" customHeight="1" x14ac:dyDescent="0.3">
      <c r="D156" s="4" t="s">
        <v>138</v>
      </c>
      <c r="E156" s="10" t="s">
        <v>301</v>
      </c>
      <c r="F156" s="4">
        <v>4</v>
      </c>
      <c r="I156" s="4">
        <v>4</v>
      </c>
      <c r="J156" s="21">
        <f>I156*$F$270</f>
        <v>8000</v>
      </c>
      <c r="L156" s="21"/>
      <c r="N156" s="21"/>
      <c r="P156" s="21"/>
      <c r="R156" s="21"/>
      <c r="T156" s="21"/>
      <c r="V156" s="21"/>
      <c r="X156" s="21"/>
      <c r="Z156" s="21"/>
      <c r="AA156" s="4">
        <v>4</v>
      </c>
      <c r="AB156" s="21">
        <f t="shared" ref="AB156:AB159" si="146">AA156*$F$286</f>
        <v>37400</v>
      </c>
      <c r="AC156" s="4" t="s">
        <v>11</v>
      </c>
      <c r="AD156" s="21">
        <f t="shared" si="138"/>
        <v>12000</v>
      </c>
      <c r="AE156" s="21"/>
      <c r="AF156" s="21"/>
      <c r="AJ156" s="54" t="str">
        <f>D156</f>
        <v>Pod Skalkou</v>
      </c>
      <c r="AK156" s="77">
        <f t="shared" si="139"/>
        <v>45400</v>
      </c>
      <c r="AL156" s="69" t="str">
        <f t="shared" si="140"/>
        <v>ZELENÁ</v>
      </c>
      <c r="AM156" s="63" t="str">
        <f t="shared" si="141"/>
        <v>Pod Skalkou</v>
      </c>
      <c r="AN156" s="104">
        <f t="shared" si="142"/>
        <v>12000</v>
      </c>
      <c r="AO156" s="86" t="str">
        <f t="shared" si="143"/>
        <v>C</v>
      </c>
      <c r="AP156" s="91">
        <v>2029</v>
      </c>
    </row>
    <row r="157" spans="3:42" s="4" customFormat="1" ht="12" customHeight="1" x14ac:dyDescent="0.3">
      <c r="D157" s="9" t="s">
        <v>264</v>
      </c>
      <c r="E157" s="10" t="s">
        <v>301</v>
      </c>
      <c r="F157" s="4">
        <v>4</v>
      </c>
      <c r="H157" s="4">
        <v>4</v>
      </c>
      <c r="J157" s="21"/>
      <c r="L157" s="21"/>
      <c r="N157" s="21"/>
      <c r="P157" s="21"/>
      <c r="R157" s="21"/>
      <c r="T157" s="21"/>
      <c r="V157" s="21"/>
      <c r="X157" s="21"/>
      <c r="Z157" s="21"/>
      <c r="AA157" s="4">
        <v>4</v>
      </c>
      <c r="AB157" s="21">
        <f t="shared" si="146"/>
        <v>37400</v>
      </c>
      <c r="AC157" s="4" t="s">
        <v>11</v>
      </c>
      <c r="AD157" s="21">
        <f t="shared" si="138"/>
        <v>12000</v>
      </c>
      <c r="AE157" s="21"/>
      <c r="AF157" s="21"/>
      <c r="AJ157" s="54" t="str">
        <f>D157</f>
        <v>Pod Studánkou (Zeměchy)</v>
      </c>
      <c r="AK157" s="77">
        <f t="shared" si="139"/>
        <v>37400</v>
      </c>
      <c r="AL157" s="69" t="str">
        <f t="shared" si="140"/>
        <v>ZELENÁ</v>
      </c>
      <c r="AM157" s="63" t="str">
        <f t="shared" si="141"/>
        <v>Pod Studánkou (Zeměchy)</v>
      </c>
      <c r="AN157" s="104">
        <f t="shared" si="142"/>
        <v>12000</v>
      </c>
      <c r="AO157" s="86" t="str">
        <f t="shared" si="143"/>
        <v>C</v>
      </c>
      <c r="AP157" s="91">
        <v>2029</v>
      </c>
    </row>
    <row r="158" spans="3:42" s="4" customFormat="1" ht="12" customHeight="1" x14ac:dyDescent="0.3">
      <c r="D158" s="4" t="s">
        <v>139</v>
      </c>
      <c r="E158" s="10" t="s">
        <v>301</v>
      </c>
      <c r="F158" s="4">
        <v>13</v>
      </c>
      <c r="H158" s="4">
        <v>13</v>
      </c>
      <c r="J158" s="21"/>
      <c r="L158" s="21"/>
      <c r="N158" s="21"/>
      <c r="P158" s="21"/>
      <c r="R158" s="21"/>
      <c r="T158" s="21"/>
      <c r="V158" s="21"/>
      <c r="X158" s="21"/>
      <c r="Z158" s="21"/>
      <c r="AA158" s="4">
        <v>13</v>
      </c>
      <c r="AB158" s="21">
        <f t="shared" si="146"/>
        <v>121550</v>
      </c>
      <c r="AC158" s="4" t="s">
        <v>11</v>
      </c>
      <c r="AD158" s="21">
        <f t="shared" si="138"/>
        <v>39000</v>
      </c>
      <c r="AE158" s="21"/>
      <c r="AF158" s="21"/>
      <c r="AJ158" s="54" t="str">
        <f>D158</f>
        <v>Pod Svahem</v>
      </c>
      <c r="AK158" s="77">
        <f t="shared" si="139"/>
        <v>121550</v>
      </c>
      <c r="AL158" s="69" t="str">
        <f t="shared" si="140"/>
        <v>ZELENÁ</v>
      </c>
      <c r="AM158" s="63" t="str">
        <f t="shared" si="141"/>
        <v>Pod Svahem</v>
      </c>
      <c r="AN158" s="104">
        <f t="shared" si="142"/>
        <v>39000</v>
      </c>
      <c r="AO158" s="86" t="str">
        <f t="shared" si="143"/>
        <v>C</v>
      </c>
      <c r="AP158" s="91">
        <v>2029</v>
      </c>
    </row>
    <row r="159" spans="3:42" s="4" customFormat="1" ht="12" customHeight="1" x14ac:dyDescent="0.3">
      <c r="D159" s="4" t="s">
        <v>140</v>
      </c>
      <c r="E159" s="10" t="s">
        <v>301</v>
      </c>
      <c r="F159" s="4">
        <v>6</v>
      </c>
      <c r="J159" s="21"/>
      <c r="L159" s="21"/>
      <c r="N159" s="21"/>
      <c r="P159" s="21"/>
      <c r="R159" s="21"/>
      <c r="T159" s="21"/>
      <c r="U159" s="4">
        <v>1</v>
      </c>
      <c r="V159" s="21">
        <f>U159*$F$281</f>
        <v>9500</v>
      </c>
      <c r="X159" s="21"/>
      <c r="Z159" s="21"/>
      <c r="AA159" s="4">
        <v>6</v>
      </c>
      <c r="AB159" s="21">
        <f t="shared" si="146"/>
        <v>56100</v>
      </c>
      <c r="AC159" s="4" t="s">
        <v>11</v>
      </c>
      <c r="AD159" s="21">
        <f t="shared" si="138"/>
        <v>18000</v>
      </c>
      <c r="AE159" s="21"/>
      <c r="AF159" s="21"/>
      <c r="AJ159" s="54" t="str">
        <f>D159</f>
        <v>Pod Špičákem</v>
      </c>
      <c r="AK159" s="77">
        <f t="shared" si="139"/>
        <v>65600</v>
      </c>
      <c r="AL159" s="69" t="str">
        <f t="shared" si="140"/>
        <v>ZELENÁ</v>
      </c>
      <c r="AM159" s="63" t="str">
        <f t="shared" si="141"/>
        <v>Pod Špičákem</v>
      </c>
      <c r="AN159" s="104">
        <f t="shared" si="142"/>
        <v>18000</v>
      </c>
      <c r="AO159" s="86" t="str">
        <f t="shared" si="143"/>
        <v>C</v>
      </c>
      <c r="AP159" s="91">
        <v>2029</v>
      </c>
    </row>
    <row r="160" spans="3:42" s="4" customFormat="1" ht="12" customHeight="1" thickBot="1" x14ac:dyDescent="0.35">
      <c r="D160" s="4" t="s">
        <v>141</v>
      </c>
      <c r="E160" s="10" t="s">
        <v>301</v>
      </c>
      <c r="F160" s="4">
        <v>12</v>
      </c>
      <c r="H160" s="4">
        <v>11</v>
      </c>
      <c r="J160" s="21"/>
      <c r="L160" s="21"/>
      <c r="N160" s="21"/>
      <c r="P160" s="21"/>
      <c r="R160" s="21"/>
      <c r="T160" s="21"/>
      <c r="V160" s="21"/>
      <c r="X160" s="21"/>
      <c r="Z160" s="21"/>
      <c r="AA160" s="4">
        <v>12</v>
      </c>
      <c r="AB160" s="21">
        <f t="shared" ref="AB160:AB161" si="147">AA160*$F$287</f>
        <v>125400</v>
      </c>
      <c r="AC160" s="4" t="s">
        <v>6</v>
      </c>
      <c r="AD160" s="21">
        <f t="shared" si="138"/>
        <v>36000</v>
      </c>
      <c r="AF160" s="21"/>
      <c r="AG160" s="4" t="s">
        <v>278</v>
      </c>
      <c r="AJ160" s="54" t="str">
        <f>D160</f>
        <v>Podřipská</v>
      </c>
      <c r="AK160" s="77">
        <f t="shared" si="139"/>
        <v>125400</v>
      </c>
      <c r="AL160" s="69" t="str">
        <f t="shared" si="140"/>
        <v>ZELENÁ</v>
      </c>
      <c r="AM160" s="63" t="str">
        <f t="shared" si="141"/>
        <v>Podřipská</v>
      </c>
      <c r="AN160" s="104">
        <f t="shared" si="142"/>
        <v>36000</v>
      </c>
      <c r="AO160" s="86" t="str">
        <f t="shared" si="143"/>
        <v>B</v>
      </c>
      <c r="AP160" s="92">
        <v>2024</v>
      </c>
    </row>
    <row r="161" spans="3:42" s="4" customFormat="1" ht="12" customHeight="1" thickBot="1" x14ac:dyDescent="0.35">
      <c r="D161" s="4" t="s">
        <v>142</v>
      </c>
      <c r="E161" s="3" t="s">
        <v>277</v>
      </c>
      <c r="F161" s="4">
        <v>13</v>
      </c>
      <c r="G161" s="27">
        <v>9</v>
      </c>
      <c r="H161" s="4">
        <v>10</v>
      </c>
      <c r="I161" s="4">
        <v>3</v>
      </c>
      <c r="J161" s="22">
        <f>I161*$F$271</f>
        <v>7500</v>
      </c>
      <c r="L161" s="21"/>
      <c r="N161" s="21"/>
      <c r="O161" s="4">
        <v>1</v>
      </c>
      <c r="P161" s="21">
        <f>O161*$F$277</f>
        <v>7500</v>
      </c>
      <c r="R161" s="21"/>
      <c r="T161" s="21"/>
      <c r="V161" s="21"/>
      <c r="X161" s="21"/>
      <c r="Y161" s="4">
        <v>3</v>
      </c>
      <c r="Z161" s="21">
        <f>Y161*$F$285</f>
        <v>3000</v>
      </c>
      <c r="AA161" s="4">
        <v>3</v>
      </c>
      <c r="AB161" s="21">
        <f t="shared" si="147"/>
        <v>31350</v>
      </c>
      <c r="AC161" s="4" t="s">
        <v>6</v>
      </c>
      <c r="AD161" s="21">
        <f t="shared" si="138"/>
        <v>39000</v>
      </c>
      <c r="AF161" s="21"/>
      <c r="AJ161" s="55" t="str">
        <f>D161</f>
        <v>Poděbradova</v>
      </c>
      <c r="AK161" s="77">
        <f t="shared" si="139"/>
        <v>49350</v>
      </c>
      <c r="AL161" s="70" t="str">
        <f t="shared" si="140"/>
        <v>ORANŽOVÁ</v>
      </c>
      <c r="AM161" s="64" t="str">
        <f t="shared" si="141"/>
        <v>Poděbradova</v>
      </c>
      <c r="AN161" s="105">
        <f t="shared" si="142"/>
        <v>39000</v>
      </c>
      <c r="AO161" s="87" t="str">
        <f t="shared" si="143"/>
        <v>B</v>
      </c>
      <c r="AP161" s="91">
        <v>2022</v>
      </c>
    </row>
    <row r="162" spans="3:42" s="4" customFormat="1" ht="15" hidden="1" thickBot="1" x14ac:dyDescent="0.35">
      <c r="D162" s="4" t="s">
        <v>143</v>
      </c>
      <c r="F162" s="4">
        <v>0</v>
      </c>
    </row>
    <row r="163" spans="3:42" s="4" customFormat="1" ht="12" customHeight="1" x14ac:dyDescent="0.3">
      <c r="D163" s="4" t="s">
        <v>144</v>
      </c>
      <c r="E163" s="3" t="s">
        <v>277</v>
      </c>
      <c r="F163" s="4">
        <v>41</v>
      </c>
      <c r="H163" s="4">
        <v>2</v>
      </c>
      <c r="I163" s="4">
        <v>39</v>
      </c>
      <c r="J163" s="22">
        <f>I163*$F$271</f>
        <v>97500</v>
      </c>
      <c r="L163" s="21"/>
      <c r="M163" s="4">
        <v>2</v>
      </c>
      <c r="N163" s="21">
        <f>M163*$F$275</f>
        <v>7200</v>
      </c>
      <c r="O163" s="4">
        <v>2</v>
      </c>
      <c r="P163" s="21">
        <f>O163*$F$277</f>
        <v>15000</v>
      </c>
      <c r="Q163" s="4">
        <v>3</v>
      </c>
      <c r="R163" s="21">
        <f>Q163*$F$278</f>
        <v>1500</v>
      </c>
      <c r="S163" s="4">
        <v>1</v>
      </c>
      <c r="T163" s="21">
        <f>S163*$F$280</f>
        <v>24000</v>
      </c>
      <c r="U163" s="4">
        <v>2</v>
      </c>
      <c r="V163" s="21">
        <f>U163*$F$282</f>
        <v>26000</v>
      </c>
      <c r="W163" s="4">
        <v>1</v>
      </c>
      <c r="X163" s="22">
        <f>W163*$F$284</f>
        <v>45000</v>
      </c>
      <c r="Z163" s="21"/>
      <c r="AA163" s="4">
        <v>41</v>
      </c>
      <c r="AB163" s="21">
        <f>AA163*$F$287</f>
        <v>428450</v>
      </c>
      <c r="AC163" s="4" t="s">
        <v>1</v>
      </c>
      <c r="AD163" s="21">
        <f t="shared" ref="AD163:AD168" si="148">F163*$F$293</f>
        <v>123000</v>
      </c>
      <c r="AF163" s="21"/>
      <c r="AJ163" s="52" t="str">
        <f>D163</f>
        <v>Pražská</v>
      </c>
      <c r="AK163" s="77">
        <f t="shared" ref="AK163:AK168" si="149">J163+L163+N163+P163+R163+T163+V163+X163+Z163+AB163</f>
        <v>644650</v>
      </c>
      <c r="AL163" s="71" t="str">
        <f t="shared" ref="AL163:AL168" si="150">E163</f>
        <v>ORANŽOVÁ</v>
      </c>
      <c r="AM163" s="65" t="str">
        <f t="shared" ref="AM163:AM168" si="151">AJ163</f>
        <v>Pražská</v>
      </c>
      <c r="AN163" s="106">
        <f t="shared" ref="AN163:AN168" si="152">AD163</f>
        <v>123000</v>
      </c>
      <c r="AO163" s="88" t="str">
        <f t="shared" ref="AO163:AO168" si="153">AC163</f>
        <v>A</v>
      </c>
      <c r="AP163" s="91">
        <v>2022</v>
      </c>
    </row>
    <row r="164" spans="3:42" s="4" customFormat="1" ht="12" customHeight="1" thickBot="1" x14ac:dyDescent="0.35">
      <c r="D164" s="4" t="s">
        <v>145</v>
      </c>
      <c r="E164" s="2" t="s">
        <v>276</v>
      </c>
      <c r="F164" s="4">
        <v>0</v>
      </c>
      <c r="J164" s="21"/>
      <c r="L164" s="21"/>
      <c r="N164" s="21"/>
      <c r="P164" s="21"/>
      <c r="R164" s="21"/>
      <c r="T164" s="21"/>
      <c r="V164" s="21"/>
      <c r="W164" s="4">
        <v>4</v>
      </c>
      <c r="X164" s="21">
        <f t="shared" ref="X164:X165" si="154">W164*$F$283</f>
        <v>120000</v>
      </c>
      <c r="Z164" s="21"/>
      <c r="AB164" s="21"/>
      <c r="AC164" s="4" t="s">
        <v>11</v>
      </c>
      <c r="AD164" s="21">
        <f t="shared" si="148"/>
        <v>0</v>
      </c>
      <c r="AE164" s="21"/>
      <c r="AF164" s="21"/>
      <c r="AJ164" s="54" t="str">
        <f>D164</f>
        <v>Prokopova</v>
      </c>
      <c r="AK164" s="77">
        <f t="shared" si="149"/>
        <v>120000</v>
      </c>
      <c r="AL164" s="69" t="str">
        <f t="shared" si="150"/>
        <v>ČERVENÁ</v>
      </c>
      <c r="AM164" s="63" t="str">
        <f t="shared" si="151"/>
        <v>Prokopova</v>
      </c>
      <c r="AN164" s="104">
        <f t="shared" si="152"/>
        <v>0</v>
      </c>
      <c r="AO164" s="86" t="str">
        <f t="shared" si="153"/>
        <v>C</v>
      </c>
      <c r="AP164" s="92">
        <v>2021</v>
      </c>
    </row>
    <row r="165" spans="3:42" s="4" customFormat="1" ht="12" customHeight="1" thickBot="1" x14ac:dyDescent="0.35">
      <c r="D165" s="4" t="s">
        <v>146</v>
      </c>
      <c r="E165" s="2" t="s">
        <v>276</v>
      </c>
      <c r="F165" s="4">
        <v>15</v>
      </c>
      <c r="G165" s="4">
        <v>6</v>
      </c>
      <c r="H165" s="4">
        <v>9</v>
      </c>
      <c r="I165" s="4">
        <v>5</v>
      </c>
      <c r="J165" s="21">
        <f t="shared" ref="J165:J167" si="155">I165*$F$270</f>
        <v>10000</v>
      </c>
      <c r="L165" s="21"/>
      <c r="N165" s="21"/>
      <c r="P165" s="21"/>
      <c r="R165" s="21"/>
      <c r="T165" s="21"/>
      <c r="U165" s="4">
        <v>1</v>
      </c>
      <c r="V165" s="21">
        <f>U165*$F$281</f>
        <v>9500</v>
      </c>
      <c r="W165" s="4">
        <v>5</v>
      </c>
      <c r="X165" s="21">
        <f t="shared" si="154"/>
        <v>150000</v>
      </c>
      <c r="Z165" s="21"/>
      <c r="AA165" s="4">
        <v>5</v>
      </c>
      <c r="AB165" s="21">
        <f t="shared" ref="AB165:AB167" si="156">AA165*$F$286</f>
        <v>46750</v>
      </c>
      <c r="AC165" s="4" t="s">
        <v>11</v>
      </c>
      <c r="AD165" s="21">
        <f t="shared" si="148"/>
        <v>45000</v>
      </c>
      <c r="AE165" s="21"/>
      <c r="AF165" s="21"/>
      <c r="AJ165" s="54" t="str">
        <f>D165</f>
        <v>Purkyňovo nám.</v>
      </c>
      <c r="AK165" s="77">
        <f t="shared" si="149"/>
        <v>216250</v>
      </c>
      <c r="AL165" s="69" t="str">
        <f t="shared" si="150"/>
        <v>ČERVENÁ</v>
      </c>
      <c r="AM165" s="63" t="str">
        <f t="shared" si="151"/>
        <v>Purkyňovo nám.</v>
      </c>
      <c r="AN165" s="104">
        <f t="shared" si="152"/>
        <v>45000</v>
      </c>
      <c r="AO165" s="86" t="str">
        <f t="shared" si="153"/>
        <v>C</v>
      </c>
      <c r="AP165" s="92">
        <v>2021</v>
      </c>
    </row>
    <row r="166" spans="3:42" s="4" customFormat="1" ht="12" customHeight="1" x14ac:dyDescent="0.3">
      <c r="D166" s="4" t="s">
        <v>147</v>
      </c>
      <c r="E166" s="10" t="s">
        <v>301</v>
      </c>
      <c r="F166" s="4">
        <v>5</v>
      </c>
      <c r="I166" s="4">
        <v>5</v>
      </c>
      <c r="J166" s="21">
        <f t="shared" si="155"/>
        <v>10000</v>
      </c>
      <c r="L166" s="21"/>
      <c r="N166" s="21"/>
      <c r="P166" s="21"/>
      <c r="R166" s="21"/>
      <c r="T166" s="21"/>
      <c r="V166" s="21"/>
      <c r="X166" s="21"/>
      <c r="Z166" s="21"/>
      <c r="AA166" s="4">
        <v>5</v>
      </c>
      <c r="AB166" s="21">
        <f t="shared" si="156"/>
        <v>46750</v>
      </c>
      <c r="AC166" s="4" t="s">
        <v>11</v>
      </c>
      <c r="AD166" s="21">
        <f t="shared" si="148"/>
        <v>15000</v>
      </c>
      <c r="AE166" s="21"/>
      <c r="AF166" s="21"/>
      <c r="AJ166" s="54" t="str">
        <f>D166</f>
        <v>Příčná</v>
      </c>
      <c r="AK166" s="77">
        <f t="shared" si="149"/>
        <v>56750</v>
      </c>
      <c r="AL166" s="69" t="str">
        <f t="shared" si="150"/>
        <v>ZELENÁ</v>
      </c>
      <c r="AM166" s="63" t="str">
        <f t="shared" si="151"/>
        <v>Příčná</v>
      </c>
      <c r="AN166" s="104">
        <f t="shared" si="152"/>
        <v>15000</v>
      </c>
      <c r="AO166" s="86" t="str">
        <f t="shared" si="153"/>
        <v>C</v>
      </c>
      <c r="AP166" s="91">
        <v>2029</v>
      </c>
    </row>
    <row r="167" spans="3:42" s="4" customFormat="1" ht="12" customHeight="1" x14ac:dyDescent="0.3">
      <c r="D167" s="4" t="s">
        <v>148</v>
      </c>
      <c r="E167" s="10" t="s">
        <v>301</v>
      </c>
      <c r="F167" s="4">
        <v>5</v>
      </c>
      <c r="H167" s="4">
        <v>2</v>
      </c>
      <c r="I167" s="4">
        <v>3</v>
      </c>
      <c r="J167" s="21">
        <f t="shared" si="155"/>
        <v>6000</v>
      </c>
      <c r="L167" s="21"/>
      <c r="N167" s="21"/>
      <c r="P167" s="21"/>
      <c r="R167" s="21"/>
      <c r="T167" s="21"/>
      <c r="V167" s="21"/>
      <c r="X167" s="21"/>
      <c r="Z167" s="21"/>
      <c r="AA167" s="4">
        <v>5</v>
      </c>
      <c r="AB167" s="21">
        <f t="shared" si="156"/>
        <v>46750</v>
      </c>
      <c r="AC167" s="4" t="s">
        <v>11</v>
      </c>
      <c r="AD167" s="21">
        <f t="shared" si="148"/>
        <v>15000</v>
      </c>
      <c r="AE167" s="21"/>
      <c r="AF167" s="21"/>
      <c r="AG167" s="4" t="s">
        <v>292</v>
      </c>
      <c r="AJ167" s="54" t="str">
        <f>D167</f>
        <v>Předmostí</v>
      </c>
      <c r="AK167" s="77">
        <f t="shared" si="149"/>
        <v>52750</v>
      </c>
      <c r="AL167" s="69" t="str">
        <f t="shared" si="150"/>
        <v>ZELENÁ</v>
      </c>
      <c r="AM167" s="63" t="str">
        <f t="shared" si="151"/>
        <v>Předmostí</v>
      </c>
      <c r="AN167" s="104">
        <f t="shared" si="152"/>
        <v>15000</v>
      </c>
      <c r="AO167" s="86" t="str">
        <f t="shared" si="153"/>
        <v>C</v>
      </c>
      <c r="AP167" s="91">
        <v>2029</v>
      </c>
    </row>
    <row r="168" spans="3:42" s="4" customFormat="1" ht="12" customHeight="1" thickBot="1" x14ac:dyDescent="0.35">
      <c r="D168" s="4" t="s">
        <v>149</v>
      </c>
      <c r="E168" s="10" t="s">
        <v>301</v>
      </c>
      <c r="F168" s="4">
        <v>62</v>
      </c>
      <c r="H168" s="4">
        <v>55</v>
      </c>
      <c r="I168" s="4">
        <v>7</v>
      </c>
      <c r="J168" s="22">
        <f>I168*$F$271</f>
        <v>17500</v>
      </c>
      <c r="K168" s="4">
        <v>7</v>
      </c>
      <c r="L168" s="22">
        <f>K168*(F$271+$F$273)</f>
        <v>22400</v>
      </c>
      <c r="N168" s="21"/>
      <c r="P168" s="21"/>
      <c r="R168" s="21"/>
      <c r="T168" s="21"/>
      <c r="V168" s="21"/>
      <c r="X168" s="21"/>
      <c r="Z168" s="21"/>
      <c r="AA168" s="4">
        <v>62</v>
      </c>
      <c r="AB168" s="21">
        <f>AA168*$F$287</f>
        <v>647900</v>
      </c>
      <c r="AC168" s="4" t="s">
        <v>1</v>
      </c>
      <c r="AD168" s="21">
        <f t="shared" si="148"/>
        <v>186000</v>
      </c>
      <c r="AF168" s="21"/>
      <c r="AJ168" s="55" t="str">
        <f>D168</f>
        <v>Přemyslova</v>
      </c>
      <c r="AK168" s="77">
        <f t="shared" si="149"/>
        <v>687800</v>
      </c>
      <c r="AL168" s="70" t="str">
        <f t="shared" si="150"/>
        <v>ZELENÁ</v>
      </c>
      <c r="AM168" s="64" t="str">
        <f t="shared" si="151"/>
        <v>Přemyslova</v>
      </c>
      <c r="AN168" s="105">
        <f t="shared" si="152"/>
        <v>186000</v>
      </c>
      <c r="AO168" s="87" t="str">
        <f t="shared" si="153"/>
        <v>A</v>
      </c>
      <c r="AP168" s="92">
        <v>2024</v>
      </c>
    </row>
    <row r="169" spans="3:42" s="4" customFormat="1" ht="15" hidden="1" thickBot="1" x14ac:dyDescent="0.35">
      <c r="C169" s="4" t="s">
        <v>150</v>
      </c>
    </row>
    <row r="170" spans="3:42" s="4" customFormat="1" ht="12" customHeight="1" x14ac:dyDescent="0.3">
      <c r="D170" s="4" t="s">
        <v>151</v>
      </c>
      <c r="E170" s="10" t="s">
        <v>301</v>
      </c>
      <c r="F170" s="4">
        <v>4</v>
      </c>
      <c r="I170" s="4">
        <v>4</v>
      </c>
      <c r="J170" s="21">
        <f>I170*$F$270</f>
        <v>8000</v>
      </c>
      <c r="L170" s="21"/>
      <c r="N170" s="21"/>
      <c r="P170" s="21"/>
      <c r="R170" s="21"/>
      <c r="T170" s="21"/>
      <c r="V170" s="21"/>
      <c r="X170" s="21"/>
      <c r="Z170" s="21"/>
      <c r="AA170" s="4">
        <v>4</v>
      </c>
      <c r="AB170" s="21">
        <f t="shared" ref="AB170:AB171" si="157">AA170*$F$286</f>
        <v>37400</v>
      </c>
      <c r="AC170" s="4" t="s">
        <v>11</v>
      </c>
      <c r="AD170" s="21">
        <f t="shared" ref="AD170:AD175" si="158">F170*$F$293</f>
        <v>12000</v>
      </c>
      <c r="AE170" s="21"/>
      <c r="AF170" s="21"/>
      <c r="AJ170" s="52" t="str">
        <f>D170</f>
        <v>Raisova</v>
      </c>
      <c r="AK170" s="77">
        <f t="shared" ref="AK170:AK175" si="159">J170+L170+N170+P170+R170+T170+V170+X170+Z170+AB170</f>
        <v>45400</v>
      </c>
      <c r="AL170" s="71" t="str">
        <f t="shared" ref="AL170:AL175" si="160">E170</f>
        <v>ZELENÁ</v>
      </c>
      <c r="AM170" s="65" t="str">
        <f t="shared" ref="AM170:AM175" si="161">AJ170</f>
        <v>Raisova</v>
      </c>
      <c r="AN170" s="106">
        <f t="shared" ref="AN170:AN175" si="162">AD170</f>
        <v>12000</v>
      </c>
      <c r="AO170" s="88" t="str">
        <f t="shared" ref="AO170:AO175" si="163">AC170</f>
        <v>C</v>
      </c>
      <c r="AP170" s="91">
        <v>2029</v>
      </c>
    </row>
    <row r="171" spans="3:42" s="4" customFormat="1" ht="12" customHeight="1" x14ac:dyDescent="0.3">
      <c r="D171" s="4" t="s">
        <v>152</v>
      </c>
      <c r="E171" s="10" t="s">
        <v>301</v>
      </c>
      <c r="F171" s="4">
        <v>15</v>
      </c>
      <c r="H171" s="4">
        <v>15</v>
      </c>
      <c r="J171" s="21"/>
      <c r="L171" s="21"/>
      <c r="N171" s="21"/>
      <c r="P171" s="21"/>
      <c r="R171" s="21"/>
      <c r="T171" s="21"/>
      <c r="V171" s="21"/>
      <c r="X171" s="21"/>
      <c r="Z171" s="21"/>
      <c r="AA171" s="4">
        <v>15</v>
      </c>
      <c r="AB171" s="21">
        <f t="shared" si="157"/>
        <v>140250</v>
      </c>
      <c r="AC171" s="4" t="s">
        <v>11</v>
      </c>
      <c r="AD171" s="21">
        <f t="shared" si="158"/>
        <v>45000</v>
      </c>
      <c r="AE171" s="21"/>
      <c r="AF171" s="21"/>
      <c r="AJ171" s="54" t="str">
        <f>D171</f>
        <v>Rákosová</v>
      </c>
      <c r="AK171" s="77">
        <f t="shared" si="159"/>
        <v>140250</v>
      </c>
      <c r="AL171" s="69" t="str">
        <f t="shared" si="160"/>
        <v>ZELENÁ</v>
      </c>
      <c r="AM171" s="63" t="str">
        <f t="shared" si="161"/>
        <v>Rákosová</v>
      </c>
      <c r="AN171" s="104">
        <f t="shared" si="162"/>
        <v>45000</v>
      </c>
      <c r="AO171" s="86" t="str">
        <f t="shared" si="163"/>
        <v>C</v>
      </c>
      <c r="AP171" s="91">
        <v>2029</v>
      </c>
    </row>
    <row r="172" spans="3:42" s="4" customFormat="1" ht="12" customHeight="1" x14ac:dyDescent="0.3">
      <c r="D172" s="4" t="s">
        <v>153</v>
      </c>
      <c r="E172" s="11" t="s">
        <v>302</v>
      </c>
      <c r="F172" s="4">
        <v>22</v>
      </c>
      <c r="G172" s="4">
        <v>22</v>
      </c>
      <c r="H172" s="4">
        <v>22</v>
      </c>
      <c r="J172" s="21"/>
      <c r="L172" s="21"/>
      <c r="N172" s="21"/>
      <c r="P172" s="21"/>
      <c r="R172" s="21"/>
      <c r="T172" s="21"/>
      <c r="V172" s="21"/>
      <c r="X172" s="21"/>
      <c r="Z172" s="21"/>
      <c r="AB172" s="21"/>
      <c r="AC172" s="4" t="s">
        <v>11</v>
      </c>
      <c r="AD172" s="21">
        <f t="shared" si="158"/>
        <v>66000</v>
      </c>
      <c r="AE172" s="21"/>
      <c r="AF172" s="21"/>
      <c r="AJ172" s="54" t="str">
        <f>D172</f>
        <v>Revoluční</v>
      </c>
      <c r="AK172" s="77">
        <f t="shared" si="159"/>
        <v>0</v>
      </c>
      <c r="AL172" s="69" t="str">
        <f t="shared" si="160"/>
        <v>MODRÁ</v>
      </c>
      <c r="AM172" s="63" t="str">
        <f t="shared" si="161"/>
        <v>Revoluční</v>
      </c>
      <c r="AN172" s="104">
        <f t="shared" si="162"/>
        <v>66000</v>
      </c>
      <c r="AO172" s="86" t="str">
        <f t="shared" si="163"/>
        <v>C</v>
      </c>
      <c r="AP172" s="91">
        <v>2026</v>
      </c>
    </row>
    <row r="173" spans="3:42" s="4" customFormat="1" ht="12" customHeight="1" x14ac:dyDescent="0.3">
      <c r="D173" s="9" t="s">
        <v>286</v>
      </c>
      <c r="E173" s="10" t="s">
        <v>301</v>
      </c>
      <c r="F173" s="4">
        <v>9</v>
      </c>
      <c r="I173" s="4">
        <v>9</v>
      </c>
      <c r="J173" s="21">
        <f t="shared" ref="J173:J175" si="164">I173*$F$270</f>
        <v>18000</v>
      </c>
      <c r="L173" s="21"/>
      <c r="N173" s="21"/>
      <c r="P173" s="21"/>
      <c r="R173" s="21"/>
      <c r="T173" s="21"/>
      <c r="V173" s="21"/>
      <c r="X173" s="21"/>
      <c r="Z173" s="21"/>
      <c r="AA173" s="4">
        <v>9</v>
      </c>
      <c r="AB173" s="21">
        <f t="shared" ref="AB173:AB175" si="165">AA173*$F$286</f>
        <v>84150</v>
      </c>
      <c r="AC173" s="4" t="s">
        <v>11</v>
      </c>
      <c r="AD173" s="21">
        <f t="shared" si="158"/>
        <v>27000</v>
      </c>
      <c r="AE173" s="21"/>
      <c r="AF173" s="21"/>
      <c r="AG173" s="4" t="s">
        <v>287</v>
      </c>
      <c r="AJ173" s="54" t="str">
        <f>D173</f>
        <v>Riegrova (nebylo v seznamu ulic)</v>
      </c>
      <c r="AK173" s="77">
        <f t="shared" si="159"/>
        <v>102150</v>
      </c>
      <c r="AL173" s="69" t="str">
        <f t="shared" si="160"/>
        <v>ZELENÁ</v>
      </c>
      <c r="AM173" s="63" t="str">
        <f t="shared" si="161"/>
        <v>Riegrova (nebylo v seznamu ulic)</v>
      </c>
      <c r="AN173" s="104">
        <f t="shared" si="162"/>
        <v>27000</v>
      </c>
      <c r="AO173" s="86" t="str">
        <f t="shared" si="163"/>
        <v>C</v>
      </c>
      <c r="AP173" s="91">
        <v>2029</v>
      </c>
    </row>
    <row r="174" spans="3:42" s="4" customFormat="1" ht="12" customHeight="1" x14ac:dyDescent="0.3">
      <c r="D174" s="4" t="s">
        <v>154</v>
      </c>
      <c r="E174" s="10" t="s">
        <v>301</v>
      </c>
      <c r="F174" s="4">
        <v>2</v>
      </c>
      <c r="I174" s="4">
        <v>2</v>
      </c>
      <c r="J174" s="21">
        <f t="shared" si="164"/>
        <v>4000</v>
      </c>
      <c r="L174" s="21"/>
      <c r="N174" s="21"/>
      <c r="P174" s="21"/>
      <c r="R174" s="21"/>
      <c r="T174" s="21"/>
      <c r="V174" s="21"/>
      <c r="X174" s="21"/>
      <c r="Z174" s="21"/>
      <c r="AA174" s="4">
        <v>2</v>
      </c>
      <c r="AB174" s="21">
        <f t="shared" si="165"/>
        <v>18700</v>
      </c>
      <c r="AC174" s="4" t="s">
        <v>11</v>
      </c>
      <c r="AD174" s="21">
        <f t="shared" si="158"/>
        <v>6000</v>
      </c>
      <c r="AE174" s="21"/>
      <c r="AF174" s="21"/>
      <c r="AJ174" s="54" t="str">
        <f>D174</f>
        <v>Rubešova</v>
      </c>
      <c r="AK174" s="77">
        <f t="shared" si="159"/>
        <v>22700</v>
      </c>
      <c r="AL174" s="69" t="str">
        <f t="shared" si="160"/>
        <v>ZELENÁ</v>
      </c>
      <c r="AM174" s="63" t="str">
        <f t="shared" si="161"/>
        <v>Rubešova</v>
      </c>
      <c r="AN174" s="104">
        <f t="shared" si="162"/>
        <v>6000</v>
      </c>
      <c r="AO174" s="86" t="str">
        <f t="shared" si="163"/>
        <v>C</v>
      </c>
      <c r="AP174" s="91">
        <v>2029</v>
      </c>
    </row>
    <row r="175" spans="3:42" s="4" customFormat="1" ht="12" customHeight="1" thickBot="1" x14ac:dyDescent="0.35">
      <c r="D175" s="4" t="s">
        <v>155</v>
      </c>
      <c r="E175" s="10" t="s">
        <v>301</v>
      </c>
      <c r="F175" s="4">
        <v>11</v>
      </c>
      <c r="I175" s="4">
        <v>11</v>
      </c>
      <c r="J175" s="21">
        <f t="shared" si="164"/>
        <v>22000</v>
      </c>
      <c r="L175" s="21"/>
      <c r="N175" s="21"/>
      <c r="P175" s="21"/>
      <c r="Q175" s="4">
        <v>1</v>
      </c>
      <c r="R175" s="21">
        <f>Q175*$F$278</f>
        <v>500</v>
      </c>
      <c r="T175" s="21"/>
      <c r="V175" s="21"/>
      <c r="X175" s="21"/>
      <c r="Y175" s="4">
        <v>1</v>
      </c>
      <c r="Z175" s="21">
        <f>Y175*$F$285</f>
        <v>1000</v>
      </c>
      <c r="AA175" s="4">
        <v>11</v>
      </c>
      <c r="AB175" s="21">
        <f t="shared" si="165"/>
        <v>102850</v>
      </c>
      <c r="AC175" s="4" t="s">
        <v>11</v>
      </c>
      <c r="AD175" s="21">
        <f t="shared" si="158"/>
        <v>33000</v>
      </c>
      <c r="AE175" s="21"/>
      <c r="AF175" s="21"/>
      <c r="AJ175" s="55" t="str">
        <f>D175</f>
        <v>Rybova</v>
      </c>
      <c r="AK175" s="77">
        <f t="shared" si="159"/>
        <v>126350</v>
      </c>
      <c r="AL175" s="70" t="str">
        <f t="shared" si="160"/>
        <v>ZELENÁ</v>
      </c>
      <c r="AM175" s="64" t="str">
        <f t="shared" si="161"/>
        <v>Rybova</v>
      </c>
      <c r="AN175" s="105">
        <f t="shared" si="162"/>
        <v>33000</v>
      </c>
      <c r="AO175" s="87" t="str">
        <f t="shared" si="163"/>
        <v>C</v>
      </c>
      <c r="AP175" s="91">
        <v>2029</v>
      </c>
    </row>
    <row r="176" spans="3:42" s="4" customFormat="1" ht="15" hidden="1" thickBot="1" x14ac:dyDescent="0.35">
      <c r="C176" s="4" t="s">
        <v>156</v>
      </c>
    </row>
    <row r="177" spans="3:42" s="4" customFormat="1" ht="12" customHeight="1" thickBot="1" x14ac:dyDescent="0.35">
      <c r="D177" s="4" t="s">
        <v>157</v>
      </c>
      <c r="E177" s="3" t="s">
        <v>277</v>
      </c>
      <c r="F177" s="4">
        <v>9</v>
      </c>
      <c r="H177" s="4">
        <v>2</v>
      </c>
      <c r="J177" s="21"/>
      <c r="L177" s="21"/>
      <c r="M177" s="4">
        <v>4</v>
      </c>
      <c r="N177" s="21">
        <f>M177*$F$275</f>
        <v>14400</v>
      </c>
      <c r="P177" s="21"/>
      <c r="R177" s="21"/>
      <c r="T177" s="21"/>
      <c r="V177" s="21"/>
      <c r="X177" s="21"/>
      <c r="Y177" s="4">
        <v>3</v>
      </c>
      <c r="Z177" s="21">
        <f>Y177*$F$285</f>
        <v>3000</v>
      </c>
      <c r="AA177" s="4">
        <v>9</v>
      </c>
      <c r="AB177" s="21">
        <f>AA177*$F$287</f>
        <v>94050</v>
      </c>
      <c r="AC177" s="4" t="s">
        <v>1</v>
      </c>
      <c r="AD177" s="21">
        <f>F177*$F$293</f>
        <v>27000</v>
      </c>
      <c r="AF177" s="21"/>
      <c r="AJ177" s="61" t="str">
        <f>D177</f>
        <v>S. K. Neumanna</v>
      </c>
      <c r="AK177" s="77">
        <f>J177+L177+N177+P177+R177+T177+V177+X177+Z177+AB177</f>
        <v>111450</v>
      </c>
      <c r="AL177" s="72" t="str">
        <f>E177</f>
        <v>ORANŽOVÁ</v>
      </c>
      <c r="AM177" s="66" t="str">
        <f>AJ177</f>
        <v>S. K. Neumanna</v>
      </c>
      <c r="AN177" s="107">
        <f>AD177</f>
        <v>27000</v>
      </c>
      <c r="AO177" s="89" t="str">
        <f>AC177</f>
        <v>A</v>
      </c>
      <c r="AP177" s="91">
        <v>2022</v>
      </c>
    </row>
    <row r="178" spans="3:42" s="4" customFormat="1" ht="15" hidden="1" thickBot="1" x14ac:dyDescent="0.35">
      <c r="D178" s="4" t="s">
        <v>158</v>
      </c>
      <c r="F178" s="4">
        <v>0</v>
      </c>
    </row>
    <row r="179" spans="3:42" s="4" customFormat="1" ht="12" customHeight="1" thickBot="1" x14ac:dyDescent="0.35">
      <c r="D179" s="4" t="s">
        <v>159</v>
      </c>
      <c r="E179" s="3" t="s">
        <v>277</v>
      </c>
      <c r="F179" s="4">
        <v>50</v>
      </c>
      <c r="H179" s="4">
        <v>3</v>
      </c>
      <c r="I179" s="4">
        <v>47</v>
      </c>
      <c r="J179" s="21">
        <f t="shared" ref="J179:J180" si="166">I179*$F$270</f>
        <v>94000</v>
      </c>
      <c r="K179" s="4">
        <v>11</v>
      </c>
      <c r="L179" s="21">
        <f>K179*($F$270+$F$272)</f>
        <v>27500</v>
      </c>
      <c r="M179" s="4">
        <v>4</v>
      </c>
      <c r="N179" s="21">
        <f t="shared" ref="N179:N180" si="167">M179*$F$274</f>
        <v>12000</v>
      </c>
      <c r="P179" s="21"/>
      <c r="R179" s="21"/>
      <c r="T179" s="21"/>
      <c r="V179" s="21"/>
      <c r="X179" s="21"/>
      <c r="Z179" s="21"/>
      <c r="AA179" s="4">
        <v>50</v>
      </c>
      <c r="AB179" s="21">
        <f t="shared" ref="AB179:AB180" si="168">AA179*$F$286</f>
        <v>467500</v>
      </c>
      <c r="AC179" s="4" t="s">
        <v>11</v>
      </c>
      <c r="AD179" s="21">
        <f t="shared" ref="AD179:AD189" si="169">F179*$F$293</f>
        <v>150000</v>
      </c>
      <c r="AE179" s="21"/>
      <c r="AF179" s="21"/>
      <c r="AJ179" s="52" t="str">
        <f>D179</f>
        <v>sídl. Hůrka</v>
      </c>
      <c r="AK179" s="77">
        <f t="shared" ref="AK179:AK189" si="170">J179+L179+N179+P179+R179+T179+V179+X179+Z179+AB179</f>
        <v>601000</v>
      </c>
      <c r="AL179" s="71" t="str">
        <f t="shared" ref="AL179:AL189" si="171">E179</f>
        <v>ORANŽOVÁ</v>
      </c>
      <c r="AM179" s="65" t="str">
        <f t="shared" ref="AM179:AM189" si="172">AJ179</f>
        <v>sídl. Hůrka</v>
      </c>
      <c r="AN179" s="106">
        <f t="shared" ref="AN179:AN189" si="173">AD179</f>
        <v>150000</v>
      </c>
      <c r="AO179" s="88" t="str">
        <f t="shared" ref="AO179:AO189" si="174">AC179</f>
        <v>C</v>
      </c>
      <c r="AP179" s="93">
        <v>2023</v>
      </c>
    </row>
    <row r="180" spans="3:42" s="4" customFormat="1" ht="12" customHeight="1" thickBot="1" x14ac:dyDescent="0.35">
      <c r="D180" s="4" t="s">
        <v>160</v>
      </c>
      <c r="E180" s="3" t="s">
        <v>277</v>
      </c>
      <c r="F180" s="4">
        <v>81</v>
      </c>
      <c r="H180" s="4">
        <v>3</v>
      </c>
      <c r="I180" s="4">
        <v>78</v>
      </c>
      <c r="J180" s="21">
        <f t="shared" si="166"/>
        <v>156000</v>
      </c>
      <c r="K180" s="4">
        <v>8</v>
      </c>
      <c r="L180" s="21">
        <f>K180*($F$270+$F$272)</f>
        <v>20000</v>
      </c>
      <c r="M180" s="4">
        <v>7</v>
      </c>
      <c r="N180" s="21">
        <f t="shared" si="167"/>
        <v>21000</v>
      </c>
      <c r="O180" s="4">
        <v>1</v>
      </c>
      <c r="P180" s="21">
        <f>O180*$F$276</f>
        <v>6000</v>
      </c>
      <c r="Q180" s="4">
        <v>4</v>
      </c>
      <c r="R180" s="21">
        <f>Q180*$F$278</f>
        <v>2000</v>
      </c>
      <c r="T180" s="21"/>
      <c r="V180" s="21"/>
      <c r="X180" s="21"/>
      <c r="Z180" s="21"/>
      <c r="AA180" s="4">
        <v>81</v>
      </c>
      <c r="AB180" s="21">
        <f t="shared" si="168"/>
        <v>757350</v>
      </c>
      <c r="AC180" s="4" t="s">
        <v>11</v>
      </c>
      <c r="AD180" s="21">
        <f t="shared" si="169"/>
        <v>243000</v>
      </c>
      <c r="AE180" s="21"/>
      <c r="AF180" s="21"/>
      <c r="AJ180" s="54" t="str">
        <f>D180</f>
        <v>sídl. U Cukrovaru</v>
      </c>
      <c r="AK180" s="77">
        <f t="shared" si="170"/>
        <v>962350</v>
      </c>
      <c r="AL180" s="69" t="str">
        <f t="shared" si="171"/>
        <v>ORANŽOVÁ</v>
      </c>
      <c r="AM180" s="63" t="str">
        <f t="shared" si="172"/>
        <v>sídl. U Cukrovaru</v>
      </c>
      <c r="AN180" s="104">
        <f t="shared" si="173"/>
        <v>243000</v>
      </c>
      <c r="AO180" s="86" t="str">
        <f t="shared" si="174"/>
        <v>C</v>
      </c>
      <c r="AP180" s="93">
        <v>2023</v>
      </c>
    </row>
    <row r="181" spans="3:42" s="4" customFormat="1" ht="12" customHeight="1" x14ac:dyDescent="0.3">
      <c r="D181" s="4" t="s">
        <v>161</v>
      </c>
      <c r="E181" s="3" t="s">
        <v>277</v>
      </c>
      <c r="F181" s="4">
        <v>29</v>
      </c>
      <c r="G181" s="4">
        <v>11</v>
      </c>
      <c r="H181" s="4">
        <v>17</v>
      </c>
      <c r="I181" s="4">
        <v>12</v>
      </c>
      <c r="J181" s="22">
        <f>I181*$F$271</f>
        <v>30000</v>
      </c>
      <c r="K181" s="4">
        <v>1</v>
      </c>
      <c r="L181" s="22">
        <f>K181*(F$271+$F$273)</f>
        <v>3200</v>
      </c>
      <c r="N181" s="21"/>
      <c r="P181" s="21"/>
      <c r="R181" s="21"/>
      <c r="T181" s="21"/>
      <c r="V181" s="21"/>
      <c r="X181" s="21"/>
      <c r="Z181" s="21"/>
      <c r="AA181" s="4">
        <v>18</v>
      </c>
      <c r="AB181" s="21">
        <f>AA181*$F$287</f>
        <v>188100</v>
      </c>
      <c r="AC181" s="4" t="s">
        <v>6</v>
      </c>
      <c r="AD181" s="21">
        <f t="shared" si="169"/>
        <v>87000</v>
      </c>
      <c r="AF181" s="21"/>
      <c r="AJ181" s="54" t="str">
        <f>D181</f>
        <v>sídl. V Zátiší</v>
      </c>
      <c r="AK181" s="77">
        <f t="shared" si="170"/>
        <v>221300</v>
      </c>
      <c r="AL181" s="69" t="str">
        <f t="shared" si="171"/>
        <v>ORANŽOVÁ</v>
      </c>
      <c r="AM181" s="63" t="str">
        <f t="shared" si="172"/>
        <v>sídl. V Zátiší</v>
      </c>
      <c r="AN181" s="104">
        <f t="shared" si="173"/>
        <v>87000</v>
      </c>
      <c r="AO181" s="86" t="str">
        <f t="shared" si="174"/>
        <v>B</v>
      </c>
      <c r="AP181" s="93">
        <v>2023</v>
      </c>
    </row>
    <row r="182" spans="3:42" s="4" customFormat="1" ht="12" customHeight="1" thickBot="1" x14ac:dyDescent="0.35">
      <c r="D182" s="4" t="s">
        <v>285</v>
      </c>
      <c r="E182" s="10" t="s">
        <v>301</v>
      </c>
      <c r="F182" s="4">
        <v>9</v>
      </c>
      <c r="I182" s="4">
        <v>9</v>
      </c>
      <c r="J182" s="21">
        <f t="shared" ref="J182:J183" si="175">I182*$F$270</f>
        <v>18000</v>
      </c>
      <c r="L182" s="21"/>
      <c r="N182" s="21"/>
      <c r="P182" s="21"/>
      <c r="R182" s="21"/>
      <c r="T182" s="21"/>
      <c r="V182" s="21"/>
      <c r="X182" s="21"/>
      <c r="Z182" s="21"/>
      <c r="AA182" s="4">
        <v>9</v>
      </c>
      <c r="AB182" s="21">
        <f t="shared" ref="AB182:AB188" si="176">AA182*$F$286</f>
        <v>84150</v>
      </c>
      <c r="AC182" s="4" t="s">
        <v>11</v>
      </c>
      <c r="AD182" s="21">
        <f t="shared" si="169"/>
        <v>27000</v>
      </c>
      <c r="AE182" s="21"/>
      <c r="AF182" s="21"/>
      <c r="AJ182" s="54" t="str">
        <f>D182</f>
        <v>sídl. V Zátiší - GARÁŽE</v>
      </c>
      <c r="AK182" s="77">
        <f t="shared" si="170"/>
        <v>102150</v>
      </c>
      <c r="AL182" s="69" t="str">
        <f t="shared" si="171"/>
        <v>ZELENÁ</v>
      </c>
      <c r="AM182" s="63" t="str">
        <f t="shared" si="172"/>
        <v>sídl. V Zátiší - GARÁŽE</v>
      </c>
      <c r="AN182" s="104">
        <f t="shared" si="173"/>
        <v>27000</v>
      </c>
      <c r="AO182" s="86" t="str">
        <f t="shared" si="174"/>
        <v>C</v>
      </c>
      <c r="AP182" s="91">
        <v>2030</v>
      </c>
    </row>
    <row r="183" spans="3:42" s="4" customFormat="1" ht="12" customHeight="1" x14ac:dyDescent="0.3">
      <c r="D183" s="4" t="s">
        <v>295</v>
      </c>
      <c r="E183" s="3" t="s">
        <v>277</v>
      </c>
      <c r="F183" s="4">
        <v>6</v>
      </c>
      <c r="H183" s="4">
        <v>2</v>
      </c>
      <c r="I183" s="4">
        <v>4</v>
      </c>
      <c r="J183" s="21">
        <f t="shared" si="175"/>
        <v>8000</v>
      </c>
      <c r="K183" s="4">
        <v>2</v>
      </c>
      <c r="L183" s="21">
        <f>K183*($F$270+$F$272)</f>
        <v>5000</v>
      </c>
      <c r="N183" s="21"/>
      <c r="O183" s="4">
        <v>2</v>
      </c>
      <c r="P183" s="21">
        <f>O183*$F$276</f>
        <v>12000</v>
      </c>
      <c r="R183" s="21"/>
      <c r="T183" s="21"/>
      <c r="V183" s="21"/>
      <c r="X183" s="21"/>
      <c r="Z183" s="21"/>
      <c r="AA183" s="4">
        <v>6</v>
      </c>
      <c r="AB183" s="21">
        <f t="shared" si="176"/>
        <v>56100</v>
      </c>
      <c r="AC183" s="4" t="s">
        <v>11</v>
      </c>
      <c r="AD183" s="21">
        <f t="shared" si="169"/>
        <v>18000</v>
      </c>
      <c r="AE183" s="21"/>
      <c r="AF183" s="21"/>
      <c r="AJ183" s="54" t="str">
        <f>D183</f>
        <v>Seifertova + DŮM ZDRAVÍ</v>
      </c>
      <c r="AK183" s="77">
        <f t="shared" si="170"/>
        <v>81100</v>
      </c>
      <c r="AL183" s="69" t="str">
        <f t="shared" si="171"/>
        <v>ORANŽOVÁ</v>
      </c>
      <c r="AM183" s="63" t="str">
        <f t="shared" si="172"/>
        <v>Seifertova + DŮM ZDRAVÍ</v>
      </c>
      <c r="AN183" s="104">
        <f t="shared" si="173"/>
        <v>18000</v>
      </c>
      <c r="AO183" s="86" t="str">
        <f t="shared" si="174"/>
        <v>C</v>
      </c>
      <c r="AP183" s="93">
        <v>2023</v>
      </c>
    </row>
    <row r="184" spans="3:42" s="4" customFormat="1" ht="12" customHeight="1" x14ac:dyDescent="0.3">
      <c r="D184" s="4" t="s">
        <v>162</v>
      </c>
      <c r="E184" s="10" t="s">
        <v>301</v>
      </c>
      <c r="F184" s="4">
        <v>8</v>
      </c>
      <c r="G184" s="4">
        <v>1</v>
      </c>
      <c r="H184" s="4">
        <v>8</v>
      </c>
      <c r="J184" s="21"/>
      <c r="L184" s="21"/>
      <c r="N184" s="21"/>
      <c r="P184" s="21"/>
      <c r="R184" s="21"/>
      <c r="T184" s="21"/>
      <c r="V184" s="21"/>
      <c r="X184" s="21"/>
      <c r="Z184" s="21"/>
      <c r="AA184" s="4">
        <v>7</v>
      </c>
      <c r="AB184" s="21">
        <f t="shared" si="176"/>
        <v>65450</v>
      </c>
      <c r="AC184" s="4" t="s">
        <v>11</v>
      </c>
      <c r="AD184" s="21">
        <f t="shared" si="169"/>
        <v>24000</v>
      </c>
      <c r="AE184" s="21"/>
      <c r="AF184" s="21"/>
      <c r="AJ184" s="54" t="str">
        <f>D184</f>
        <v>Sladkovského</v>
      </c>
      <c r="AK184" s="77">
        <f t="shared" si="170"/>
        <v>65450</v>
      </c>
      <c r="AL184" s="69" t="str">
        <f t="shared" si="171"/>
        <v>ZELENÁ</v>
      </c>
      <c r="AM184" s="63" t="str">
        <f t="shared" si="172"/>
        <v>Sladkovského</v>
      </c>
      <c r="AN184" s="104">
        <f t="shared" si="173"/>
        <v>24000</v>
      </c>
      <c r="AO184" s="86" t="str">
        <f t="shared" si="174"/>
        <v>C</v>
      </c>
      <c r="AP184" s="91">
        <v>2030</v>
      </c>
    </row>
    <row r="185" spans="3:42" s="4" customFormat="1" ht="12" customHeight="1" x14ac:dyDescent="0.3">
      <c r="D185" s="4" t="s">
        <v>163</v>
      </c>
      <c r="E185" s="10" t="s">
        <v>301</v>
      </c>
      <c r="F185" s="4">
        <v>12</v>
      </c>
      <c r="I185" s="4">
        <v>12</v>
      </c>
      <c r="J185" s="21">
        <f t="shared" ref="J185:J188" si="177">I185*$F$270</f>
        <v>24000</v>
      </c>
      <c r="L185" s="21"/>
      <c r="M185" s="4">
        <v>1</v>
      </c>
      <c r="N185" s="21">
        <f>M185*$F$274</f>
        <v>3000</v>
      </c>
      <c r="P185" s="21"/>
      <c r="R185" s="21"/>
      <c r="T185" s="21"/>
      <c r="V185" s="21"/>
      <c r="X185" s="21"/>
      <c r="Z185" s="21"/>
      <c r="AA185" s="4">
        <v>12</v>
      </c>
      <c r="AB185" s="21">
        <f t="shared" si="176"/>
        <v>112200</v>
      </c>
      <c r="AC185" s="4" t="s">
        <v>11</v>
      </c>
      <c r="AD185" s="21">
        <f t="shared" si="169"/>
        <v>36000</v>
      </c>
      <c r="AE185" s="21"/>
      <c r="AF185" s="21"/>
      <c r="AJ185" s="54" t="str">
        <f>D185</f>
        <v>Sládkova</v>
      </c>
      <c r="AK185" s="77">
        <f t="shared" si="170"/>
        <v>139200</v>
      </c>
      <c r="AL185" s="69" t="str">
        <f t="shared" si="171"/>
        <v>ZELENÁ</v>
      </c>
      <c r="AM185" s="63" t="str">
        <f t="shared" si="172"/>
        <v>Sládkova</v>
      </c>
      <c r="AN185" s="104">
        <f t="shared" si="173"/>
        <v>36000</v>
      </c>
      <c r="AO185" s="86" t="str">
        <f t="shared" si="174"/>
        <v>C</v>
      </c>
      <c r="AP185" s="91">
        <v>2030</v>
      </c>
    </row>
    <row r="186" spans="3:42" s="4" customFormat="1" ht="12" customHeight="1" x14ac:dyDescent="0.3">
      <c r="D186" s="4" t="s">
        <v>164</v>
      </c>
      <c r="E186" s="10" t="s">
        <v>301</v>
      </c>
      <c r="F186" s="4">
        <v>9</v>
      </c>
      <c r="H186" s="4">
        <v>1</v>
      </c>
      <c r="I186" s="4">
        <v>8</v>
      </c>
      <c r="J186" s="21">
        <f t="shared" si="177"/>
        <v>16000</v>
      </c>
      <c r="L186" s="21"/>
      <c r="N186" s="21"/>
      <c r="P186" s="21"/>
      <c r="R186" s="21"/>
      <c r="T186" s="21"/>
      <c r="V186" s="21"/>
      <c r="X186" s="21"/>
      <c r="Z186" s="21"/>
      <c r="AA186" s="4">
        <v>9</v>
      </c>
      <c r="AB186" s="21">
        <f t="shared" si="176"/>
        <v>84150</v>
      </c>
      <c r="AC186" s="4" t="s">
        <v>11</v>
      </c>
      <c r="AD186" s="21">
        <f t="shared" si="169"/>
        <v>27000</v>
      </c>
      <c r="AE186" s="21"/>
      <c r="AF186" s="21"/>
      <c r="AJ186" s="54" t="str">
        <f>D186</f>
        <v>Slunná</v>
      </c>
      <c r="AK186" s="77">
        <f t="shared" si="170"/>
        <v>100150</v>
      </c>
      <c r="AL186" s="69" t="str">
        <f t="shared" si="171"/>
        <v>ZELENÁ</v>
      </c>
      <c r="AM186" s="63" t="str">
        <f t="shared" si="172"/>
        <v>Slunná</v>
      </c>
      <c r="AN186" s="104">
        <f t="shared" si="173"/>
        <v>27000</v>
      </c>
      <c r="AO186" s="86" t="str">
        <f t="shared" si="174"/>
        <v>C</v>
      </c>
      <c r="AP186" s="91">
        <v>2030</v>
      </c>
    </row>
    <row r="187" spans="3:42" s="4" customFormat="1" ht="12" customHeight="1" x14ac:dyDescent="0.3">
      <c r="D187" s="4" t="s">
        <v>165</v>
      </c>
      <c r="E187" s="10" t="s">
        <v>301</v>
      </c>
      <c r="F187" s="4">
        <v>2</v>
      </c>
      <c r="I187" s="4">
        <v>2</v>
      </c>
      <c r="J187" s="21">
        <f t="shared" si="177"/>
        <v>4000</v>
      </c>
      <c r="L187" s="21"/>
      <c r="N187" s="21"/>
      <c r="P187" s="21"/>
      <c r="R187" s="21"/>
      <c r="T187" s="21"/>
      <c r="V187" s="21"/>
      <c r="X187" s="21"/>
      <c r="Z187" s="21"/>
      <c r="AA187" s="4">
        <v>2</v>
      </c>
      <c r="AB187" s="21">
        <f t="shared" si="176"/>
        <v>18700</v>
      </c>
      <c r="AC187" s="4" t="s">
        <v>11</v>
      </c>
      <c r="AD187" s="21">
        <f t="shared" si="169"/>
        <v>6000</v>
      </c>
      <c r="AE187" s="21"/>
      <c r="AF187" s="21"/>
      <c r="AG187" s="4" t="s">
        <v>287</v>
      </c>
      <c r="AJ187" s="54" t="str">
        <f>D187</f>
        <v>Smetanova</v>
      </c>
      <c r="AK187" s="77">
        <f t="shared" si="170"/>
        <v>22700</v>
      </c>
      <c r="AL187" s="69" t="str">
        <f t="shared" si="171"/>
        <v>ZELENÁ</v>
      </c>
      <c r="AM187" s="63" t="str">
        <f t="shared" si="172"/>
        <v>Smetanova</v>
      </c>
      <c r="AN187" s="104">
        <f t="shared" si="173"/>
        <v>6000</v>
      </c>
      <c r="AO187" s="86" t="str">
        <f t="shared" si="174"/>
        <v>C</v>
      </c>
      <c r="AP187" s="91">
        <v>2030</v>
      </c>
    </row>
    <row r="188" spans="3:42" s="4" customFormat="1" ht="12" customHeight="1" x14ac:dyDescent="0.3">
      <c r="D188" s="4" t="s">
        <v>166</v>
      </c>
      <c r="E188" s="10" t="s">
        <v>301</v>
      </c>
      <c r="F188" s="4">
        <v>3</v>
      </c>
      <c r="H188" s="4">
        <v>2</v>
      </c>
      <c r="I188" s="4">
        <v>1</v>
      </c>
      <c r="J188" s="21">
        <f t="shared" si="177"/>
        <v>2000</v>
      </c>
      <c r="L188" s="21"/>
      <c r="N188" s="21"/>
      <c r="P188" s="21"/>
      <c r="R188" s="21"/>
      <c r="T188" s="21"/>
      <c r="V188" s="21"/>
      <c r="X188" s="21"/>
      <c r="Z188" s="21"/>
      <c r="AA188" s="4">
        <v>3</v>
      </c>
      <c r="AB188" s="21">
        <f t="shared" si="176"/>
        <v>28050</v>
      </c>
      <c r="AC188" s="4" t="s">
        <v>11</v>
      </c>
      <c r="AD188" s="21">
        <f t="shared" si="169"/>
        <v>9000</v>
      </c>
      <c r="AE188" s="21"/>
      <c r="AF188" s="21"/>
      <c r="AJ188" s="54" t="str">
        <f>D188</f>
        <v>Sokolská</v>
      </c>
      <c r="AK188" s="77">
        <f t="shared" si="170"/>
        <v>30050</v>
      </c>
      <c r="AL188" s="69" t="str">
        <f t="shared" si="171"/>
        <v>ZELENÁ</v>
      </c>
      <c r="AM188" s="63" t="str">
        <f t="shared" si="172"/>
        <v>Sokolská</v>
      </c>
      <c r="AN188" s="104">
        <f t="shared" si="173"/>
        <v>9000</v>
      </c>
      <c r="AO188" s="86" t="str">
        <f t="shared" si="174"/>
        <v>C</v>
      </c>
      <c r="AP188" s="91">
        <v>2030</v>
      </c>
    </row>
    <row r="189" spans="3:42" s="4" customFormat="1" ht="12" customHeight="1" thickBot="1" x14ac:dyDescent="0.35">
      <c r="D189" s="4" t="s">
        <v>167</v>
      </c>
      <c r="E189" s="11" t="s">
        <v>302</v>
      </c>
      <c r="F189" s="4">
        <v>4</v>
      </c>
      <c r="G189" s="4">
        <v>4</v>
      </c>
      <c r="H189" s="4">
        <v>4</v>
      </c>
      <c r="J189" s="21"/>
      <c r="L189" s="21"/>
      <c r="N189" s="21"/>
      <c r="P189" s="21"/>
      <c r="R189" s="21"/>
      <c r="T189" s="21"/>
      <c r="V189" s="21"/>
      <c r="X189" s="21"/>
      <c r="Z189" s="21"/>
      <c r="AB189" s="21"/>
      <c r="AC189" s="4" t="s">
        <v>11</v>
      </c>
      <c r="AD189" s="21">
        <f t="shared" si="169"/>
        <v>12000</v>
      </c>
      <c r="AE189" s="21"/>
      <c r="AF189" s="21"/>
      <c r="AJ189" s="55" t="str">
        <f>D189</f>
        <v>Souběžná</v>
      </c>
      <c r="AK189" s="77">
        <f t="shared" si="170"/>
        <v>0</v>
      </c>
      <c r="AL189" s="70" t="str">
        <f t="shared" si="171"/>
        <v>MODRÁ</v>
      </c>
      <c r="AM189" s="64" t="str">
        <f t="shared" si="172"/>
        <v>Souběžná</v>
      </c>
      <c r="AN189" s="105">
        <f t="shared" si="173"/>
        <v>12000</v>
      </c>
      <c r="AO189" s="87" t="str">
        <f t="shared" si="174"/>
        <v>C</v>
      </c>
      <c r="AP189" s="91">
        <v>2026</v>
      </c>
    </row>
    <row r="190" spans="3:42" s="4" customFormat="1" ht="15" hidden="1" thickBot="1" x14ac:dyDescent="0.35">
      <c r="D190" s="4" t="s">
        <v>168</v>
      </c>
      <c r="F190" s="4">
        <v>0</v>
      </c>
    </row>
    <row r="191" spans="3:42" s="4" customFormat="1" ht="12" customHeight="1" thickBot="1" x14ac:dyDescent="0.35">
      <c r="D191" s="9" t="s">
        <v>275</v>
      </c>
      <c r="E191" s="10" t="s">
        <v>301</v>
      </c>
      <c r="F191" s="4">
        <v>4</v>
      </c>
      <c r="I191" s="4">
        <v>4</v>
      </c>
      <c r="J191" s="21">
        <f>I191*$F$270</f>
        <v>8000</v>
      </c>
      <c r="L191" s="21"/>
      <c r="N191" s="21"/>
      <c r="P191" s="21"/>
      <c r="R191" s="21"/>
      <c r="T191" s="21"/>
      <c r="V191" s="21"/>
      <c r="W191" s="4">
        <v>1</v>
      </c>
      <c r="X191" s="21">
        <f>W191*$F$283</f>
        <v>30000</v>
      </c>
      <c r="Z191" s="21"/>
      <c r="AA191" s="4">
        <v>4</v>
      </c>
      <c r="AB191" s="21">
        <f>AA191*$F$286</f>
        <v>37400</v>
      </c>
      <c r="AC191" s="4" t="s">
        <v>11</v>
      </c>
      <c r="AD191" s="21">
        <f>F191*$F$293</f>
        <v>12000</v>
      </c>
      <c r="AE191" s="21"/>
      <c r="AF191" s="21"/>
      <c r="AJ191" s="61" t="str">
        <f>D191</f>
        <v>Spojovací (nebylo v seznamu ulic)</v>
      </c>
      <c r="AK191" s="77">
        <f>J191+L191+N191+P191+R191+T191+V191+X191+Z191+AB191</f>
        <v>75400</v>
      </c>
      <c r="AL191" s="72" t="str">
        <f>E191</f>
        <v>ZELENÁ</v>
      </c>
      <c r="AM191" s="66" t="str">
        <f>AJ191</f>
        <v>Spojovací (nebylo v seznamu ulic)</v>
      </c>
      <c r="AN191" s="107">
        <f>AD191</f>
        <v>12000</v>
      </c>
      <c r="AO191" s="89" t="str">
        <f>AC191</f>
        <v>C</v>
      </c>
      <c r="AP191" s="91">
        <v>2030</v>
      </c>
    </row>
    <row r="192" spans="3:42" s="4" customFormat="1" ht="15" hidden="1" thickBot="1" x14ac:dyDescent="0.35">
      <c r="C192" s="4" t="s">
        <v>169</v>
      </c>
    </row>
    <row r="193" spans="3:42" s="4" customFormat="1" ht="12" customHeight="1" x14ac:dyDescent="0.3">
      <c r="D193" s="4" t="s">
        <v>170</v>
      </c>
      <c r="E193" s="10" t="s">
        <v>301</v>
      </c>
      <c r="F193" s="4">
        <v>4</v>
      </c>
      <c r="I193" s="4">
        <v>4</v>
      </c>
      <c r="J193" s="21">
        <f t="shared" ref="J193:J197" si="178">I193*$F$270</f>
        <v>8000</v>
      </c>
      <c r="L193" s="21"/>
      <c r="N193" s="21"/>
      <c r="P193" s="21"/>
      <c r="R193" s="21"/>
      <c r="T193" s="21"/>
      <c r="V193" s="21"/>
      <c r="X193" s="21"/>
      <c r="Z193" s="21"/>
      <c r="AA193" s="4">
        <v>4</v>
      </c>
      <c r="AB193" s="21">
        <f t="shared" ref="AB193:AB197" si="179">AA193*$F$286</f>
        <v>37400</v>
      </c>
      <c r="AC193" s="4" t="s">
        <v>11</v>
      </c>
      <c r="AD193" s="21">
        <f t="shared" ref="AD193:AD199" si="180">F193*$F$293</f>
        <v>12000</v>
      </c>
      <c r="AE193" s="21"/>
      <c r="AF193" s="21"/>
      <c r="AJ193" s="52" t="str">
        <f>D193</f>
        <v>Tomáškova</v>
      </c>
      <c r="AK193" s="77">
        <f t="shared" ref="AK193:AK199" si="181">J193+L193+N193+P193+R193+T193+V193+X193+Z193+AB193</f>
        <v>45400</v>
      </c>
      <c r="AL193" s="71" t="str">
        <f t="shared" ref="AL193:AL199" si="182">E193</f>
        <v>ZELENÁ</v>
      </c>
      <c r="AM193" s="65" t="str">
        <f t="shared" ref="AM193:AM199" si="183">AJ193</f>
        <v>Tomáškova</v>
      </c>
      <c r="AN193" s="106">
        <f t="shared" ref="AN193:AN199" si="184">AD193</f>
        <v>12000</v>
      </c>
      <c r="AO193" s="88" t="str">
        <f t="shared" ref="AO193:AO199" si="185">AC193</f>
        <v>C</v>
      </c>
      <c r="AP193" s="91">
        <v>2030</v>
      </c>
    </row>
    <row r="194" spans="3:42" s="4" customFormat="1" ht="12" customHeight="1" thickBot="1" x14ac:dyDescent="0.35">
      <c r="D194" s="4" t="s">
        <v>171</v>
      </c>
      <c r="E194" s="10" t="s">
        <v>301</v>
      </c>
      <c r="F194" s="4">
        <v>7</v>
      </c>
      <c r="I194" s="4">
        <v>7</v>
      </c>
      <c r="J194" s="21">
        <f t="shared" si="178"/>
        <v>14000</v>
      </c>
      <c r="L194" s="21"/>
      <c r="N194" s="21"/>
      <c r="P194" s="21"/>
      <c r="R194" s="21"/>
      <c r="T194" s="21"/>
      <c r="V194" s="21"/>
      <c r="X194" s="21"/>
      <c r="Z194" s="21"/>
      <c r="AA194" s="4">
        <v>7</v>
      </c>
      <c r="AB194" s="21">
        <f t="shared" si="179"/>
        <v>65450</v>
      </c>
      <c r="AC194" s="4" t="s">
        <v>11</v>
      </c>
      <c r="AD194" s="21">
        <f t="shared" si="180"/>
        <v>21000</v>
      </c>
      <c r="AE194" s="21"/>
      <c r="AF194" s="21"/>
      <c r="AJ194" s="54" t="str">
        <f>D194</f>
        <v>Tomkova</v>
      </c>
      <c r="AK194" s="77">
        <f t="shared" si="181"/>
        <v>79450</v>
      </c>
      <c r="AL194" s="69" t="str">
        <f t="shared" si="182"/>
        <v>ZELENÁ</v>
      </c>
      <c r="AM194" s="63" t="str">
        <f t="shared" si="183"/>
        <v>Tomkova</v>
      </c>
      <c r="AN194" s="104">
        <f t="shared" si="184"/>
        <v>21000</v>
      </c>
      <c r="AO194" s="86" t="str">
        <f t="shared" si="185"/>
        <v>C</v>
      </c>
      <c r="AP194" s="91">
        <v>2030</v>
      </c>
    </row>
    <row r="195" spans="3:42" s="4" customFormat="1" ht="12" customHeight="1" x14ac:dyDescent="0.3">
      <c r="D195" s="4" t="s">
        <v>172</v>
      </c>
      <c r="E195" s="3" t="s">
        <v>277</v>
      </c>
      <c r="F195" s="4">
        <v>7</v>
      </c>
      <c r="I195" s="4">
        <v>7</v>
      </c>
      <c r="J195" s="21">
        <f t="shared" si="178"/>
        <v>14000</v>
      </c>
      <c r="L195" s="21"/>
      <c r="M195" s="4">
        <v>2</v>
      </c>
      <c r="N195" s="21">
        <f>M195*$F$274</f>
        <v>6000</v>
      </c>
      <c r="P195" s="21"/>
      <c r="R195" s="21"/>
      <c r="T195" s="21"/>
      <c r="V195" s="21"/>
      <c r="X195" s="21"/>
      <c r="Y195" s="4">
        <v>2</v>
      </c>
      <c r="Z195" s="21">
        <f>Y195*$F$285</f>
        <v>2000</v>
      </c>
      <c r="AA195" s="4">
        <v>7</v>
      </c>
      <c r="AB195" s="21">
        <f t="shared" si="179"/>
        <v>65450</v>
      </c>
      <c r="AC195" s="4" t="s">
        <v>11</v>
      </c>
      <c r="AD195" s="21">
        <f t="shared" si="180"/>
        <v>21000</v>
      </c>
      <c r="AE195" s="21"/>
      <c r="AF195" s="21"/>
      <c r="AJ195" s="54" t="str">
        <f>D195</f>
        <v>Trojanova</v>
      </c>
      <c r="AK195" s="77">
        <f t="shared" si="181"/>
        <v>87450</v>
      </c>
      <c r="AL195" s="69" t="str">
        <f t="shared" si="182"/>
        <v>ORANŽOVÁ</v>
      </c>
      <c r="AM195" s="63" t="str">
        <f t="shared" si="183"/>
        <v>Trojanova</v>
      </c>
      <c r="AN195" s="104">
        <f t="shared" si="184"/>
        <v>21000</v>
      </c>
      <c r="AO195" s="86" t="str">
        <f t="shared" si="185"/>
        <v>C</v>
      </c>
      <c r="AP195" s="93">
        <v>2023</v>
      </c>
    </row>
    <row r="196" spans="3:42" s="4" customFormat="1" ht="12" customHeight="1" thickBot="1" x14ac:dyDescent="0.35">
      <c r="D196" s="4" t="s">
        <v>173</v>
      </c>
      <c r="E196" s="10" t="s">
        <v>301</v>
      </c>
      <c r="F196" s="4">
        <v>12</v>
      </c>
      <c r="G196" s="4">
        <v>7</v>
      </c>
      <c r="H196" s="4">
        <v>7</v>
      </c>
      <c r="I196" s="4">
        <v>4</v>
      </c>
      <c r="J196" s="21">
        <f t="shared" si="178"/>
        <v>8000</v>
      </c>
      <c r="L196" s="21"/>
      <c r="N196" s="21"/>
      <c r="P196" s="21"/>
      <c r="R196" s="21"/>
      <c r="S196" s="4">
        <v>1</v>
      </c>
      <c r="T196" s="21">
        <f>S196*$F$279</f>
        <v>17000</v>
      </c>
      <c r="V196" s="21"/>
      <c r="X196" s="21"/>
      <c r="Z196" s="21"/>
      <c r="AA196" s="4">
        <v>4</v>
      </c>
      <c r="AB196" s="21">
        <f t="shared" si="179"/>
        <v>37400</v>
      </c>
      <c r="AC196" s="4" t="s">
        <v>11</v>
      </c>
      <c r="AD196" s="21">
        <f t="shared" si="180"/>
        <v>36000</v>
      </c>
      <c r="AE196" s="21"/>
      <c r="AF196" s="21"/>
      <c r="AJ196" s="54" t="str">
        <f>D196</f>
        <v>Tylova</v>
      </c>
      <c r="AK196" s="77">
        <f t="shared" si="181"/>
        <v>62400</v>
      </c>
      <c r="AL196" s="69" t="str">
        <f t="shared" si="182"/>
        <v>ZELENÁ</v>
      </c>
      <c r="AM196" s="63" t="str">
        <f t="shared" si="183"/>
        <v>Tylova</v>
      </c>
      <c r="AN196" s="104">
        <f t="shared" si="184"/>
        <v>36000</v>
      </c>
      <c r="AO196" s="86" t="str">
        <f t="shared" si="185"/>
        <v>C</v>
      </c>
      <c r="AP196" s="91">
        <v>2030</v>
      </c>
    </row>
    <row r="197" spans="3:42" s="4" customFormat="1" ht="12" customHeight="1" x14ac:dyDescent="0.3">
      <c r="D197" s="12" t="s">
        <v>174</v>
      </c>
      <c r="E197" s="3" t="s">
        <v>277</v>
      </c>
      <c r="F197" s="4">
        <v>10</v>
      </c>
      <c r="I197" s="4">
        <v>10</v>
      </c>
      <c r="J197" s="21">
        <f t="shared" si="178"/>
        <v>20000</v>
      </c>
      <c r="K197" s="4">
        <v>3</v>
      </c>
      <c r="L197" s="21">
        <f>K197*($F$270+$F$272)</f>
        <v>7500</v>
      </c>
      <c r="N197" s="21"/>
      <c r="P197" s="21"/>
      <c r="Q197" s="4">
        <v>2</v>
      </c>
      <c r="R197" s="21">
        <f>Q197*$F$278</f>
        <v>1000</v>
      </c>
      <c r="T197" s="21"/>
      <c r="V197" s="21"/>
      <c r="W197" s="4">
        <v>9</v>
      </c>
      <c r="X197" s="21">
        <f>W197*$F$283</f>
        <v>270000</v>
      </c>
      <c r="Z197" s="21"/>
      <c r="AA197" s="4">
        <v>10</v>
      </c>
      <c r="AB197" s="21">
        <f t="shared" si="179"/>
        <v>93500</v>
      </c>
      <c r="AC197" s="4" t="s">
        <v>11</v>
      </c>
      <c r="AD197" s="21">
        <f t="shared" si="180"/>
        <v>30000</v>
      </c>
      <c r="AE197" s="21"/>
      <c r="AF197" s="21"/>
      <c r="AJ197" s="54" t="str">
        <f>D197</f>
        <v>Tyršova</v>
      </c>
      <c r="AK197" s="77">
        <f t="shared" si="181"/>
        <v>392000</v>
      </c>
      <c r="AL197" s="69" t="str">
        <f t="shared" si="182"/>
        <v>ORANŽOVÁ</v>
      </c>
      <c r="AM197" s="63" t="str">
        <f t="shared" si="183"/>
        <v>Tyršova</v>
      </c>
      <c r="AN197" s="104">
        <f t="shared" si="184"/>
        <v>30000</v>
      </c>
      <c r="AO197" s="86" t="str">
        <f t="shared" si="185"/>
        <v>C</v>
      </c>
      <c r="AP197" s="93">
        <v>2023</v>
      </c>
    </row>
    <row r="198" spans="3:42" s="4" customFormat="1" ht="12" customHeight="1" x14ac:dyDescent="0.3">
      <c r="D198" s="4" t="s">
        <v>175</v>
      </c>
      <c r="E198" s="11" t="s">
        <v>302</v>
      </c>
      <c r="F198" s="4">
        <v>13</v>
      </c>
      <c r="G198" s="4">
        <v>13</v>
      </c>
      <c r="H198" s="4">
        <v>13</v>
      </c>
      <c r="J198" s="21"/>
      <c r="L198" s="21"/>
      <c r="N198" s="21"/>
      <c r="P198" s="21"/>
      <c r="R198" s="21"/>
      <c r="T198" s="21"/>
      <c r="V198" s="21"/>
      <c r="X198" s="21"/>
      <c r="Z198" s="21"/>
      <c r="AB198" s="21"/>
      <c r="AC198" s="4" t="s">
        <v>11</v>
      </c>
      <c r="AD198" s="21">
        <f t="shared" si="180"/>
        <v>39000</v>
      </c>
      <c r="AE198" s="21"/>
      <c r="AF198" s="21"/>
      <c r="AJ198" s="54" t="str">
        <f>D198</f>
        <v>třída Legií</v>
      </c>
      <c r="AK198" s="77">
        <f t="shared" si="181"/>
        <v>0</v>
      </c>
      <c r="AL198" s="69" t="str">
        <f t="shared" si="182"/>
        <v>MODRÁ</v>
      </c>
      <c r="AM198" s="63" t="str">
        <f t="shared" si="183"/>
        <v>třída Legií</v>
      </c>
      <c r="AN198" s="104">
        <f t="shared" si="184"/>
        <v>39000</v>
      </c>
      <c r="AO198" s="86" t="str">
        <f t="shared" si="185"/>
        <v>C</v>
      </c>
      <c r="AP198" s="91">
        <v>2026</v>
      </c>
    </row>
    <row r="199" spans="3:42" s="4" customFormat="1" ht="12" customHeight="1" thickBot="1" x14ac:dyDescent="0.35">
      <c r="D199" s="4" t="s">
        <v>176</v>
      </c>
      <c r="E199" s="10" t="s">
        <v>301</v>
      </c>
      <c r="F199" s="4">
        <v>27</v>
      </c>
      <c r="H199" s="4">
        <v>4</v>
      </c>
      <c r="I199" s="4">
        <v>23</v>
      </c>
      <c r="J199" s="22">
        <f>I199*$F$271</f>
        <v>57500</v>
      </c>
      <c r="K199" s="4">
        <v>5</v>
      </c>
      <c r="L199" s="22">
        <f>K199*(F$271+$F$273)</f>
        <v>16000</v>
      </c>
      <c r="M199" s="4">
        <v>1</v>
      </c>
      <c r="N199" s="21">
        <f>M199*$F$275</f>
        <v>3600</v>
      </c>
      <c r="O199" s="4">
        <v>4</v>
      </c>
      <c r="P199" s="21">
        <f>O199*$F$277</f>
        <v>30000</v>
      </c>
      <c r="R199" s="21"/>
      <c r="T199" s="21"/>
      <c r="U199" s="4">
        <v>1</v>
      </c>
      <c r="V199" s="21">
        <f>U199*$F$282</f>
        <v>13000</v>
      </c>
      <c r="W199" s="4">
        <v>6</v>
      </c>
      <c r="X199" s="22">
        <f>W199*$F$284</f>
        <v>270000</v>
      </c>
      <c r="Z199" s="21"/>
      <c r="AA199" s="4">
        <v>27</v>
      </c>
      <c r="AB199" s="21">
        <f>AA199*$F$287</f>
        <v>282150</v>
      </c>
      <c r="AC199" s="4" t="s">
        <v>6</v>
      </c>
      <c r="AD199" s="21">
        <f t="shared" si="180"/>
        <v>81000</v>
      </c>
      <c r="AF199" s="21"/>
      <c r="AJ199" s="55" t="str">
        <f>D199</f>
        <v>Třebízského</v>
      </c>
      <c r="AK199" s="77">
        <f t="shared" si="181"/>
        <v>672250</v>
      </c>
      <c r="AL199" s="70" t="str">
        <f t="shared" si="182"/>
        <v>ZELENÁ</v>
      </c>
      <c r="AM199" s="64" t="str">
        <f t="shared" si="183"/>
        <v>Třebízského</v>
      </c>
      <c r="AN199" s="105">
        <f t="shared" si="184"/>
        <v>81000</v>
      </c>
      <c r="AO199" s="87" t="str">
        <f t="shared" si="185"/>
        <v>B</v>
      </c>
      <c r="AP199" s="92">
        <v>2025</v>
      </c>
    </row>
    <row r="200" spans="3:42" s="4" customFormat="1" ht="15" hidden="1" thickBot="1" x14ac:dyDescent="0.35">
      <c r="C200" s="4" t="s">
        <v>177</v>
      </c>
    </row>
    <row r="201" spans="3:42" s="4" customFormat="1" ht="12" customHeight="1" x14ac:dyDescent="0.3">
      <c r="D201" s="12" t="s">
        <v>178</v>
      </c>
      <c r="E201" s="10" t="s">
        <v>301</v>
      </c>
      <c r="F201" s="4">
        <v>24</v>
      </c>
      <c r="I201" s="4">
        <v>24</v>
      </c>
      <c r="J201" s="21">
        <f>I201*$F$270</f>
        <v>48000</v>
      </c>
      <c r="L201" s="21"/>
      <c r="N201" s="21"/>
      <c r="P201" s="21"/>
      <c r="R201" s="21"/>
      <c r="T201" s="21"/>
      <c r="V201" s="21"/>
      <c r="X201" s="21"/>
      <c r="Z201" s="21"/>
      <c r="AA201" s="4">
        <v>24</v>
      </c>
      <c r="AB201" s="21">
        <f>AA201*$F$286</f>
        <v>224400</v>
      </c>
      <c r="AC201" s="4" t="s">
        <v>11</v>
      </c>
      <c r="AD201" s="21">
        <f t="shared" ref="AD201:AD213" si="186">F201*$F$293</f>
        <v>72000</v>
      </c>
      <c r="AE201" s="21"/>
      <c r="AF201" s="21"/>
      <c r="AJ201" s="52" t="str">
        <f>D201</f>
        <v>U Cukrovaru</v>
      </c>
      <c r="AK201" s="77">
        <f t="shared" ref="AK201:AK213" si="187">J201+L201+N201+P201+R201+T201+V201+X201+Z201+AB201</f>
        <v>272400</v>
      </c>
      <c r="AL201" s="71" t="str">
        <f t="shared" ref="AL201:AL213" si="188">E201</f>
        <v>ZELENÁ</v>
      </c>
      <c r="AM201" s="65" t="str">
        <f t="shared" ref="AM201:AM213" si="189">AJ201</f>
        <v>U Cukrovaru</v>
      </c>
      <c r="AN201" s="106">
        <f t="shared" ref="AN201:AN213" si="190">AD201</f>
        <v>72000</v>
      </c>
      <c r="AO201" s="88" t="str">
        <f t="shared" ref="AO201:AO213" si="191">AC201</f>
        <v>C</v>
      </c>
      <c r="AP201" s="91">
        <v>2030</v>
      </c>
    </row>
    <row r="202" spans="3:42" s="4" customFormat="1" ht="12" customHeight="1" x14ac:dyDescent="0.3">
      <c r="D202" s="4" t="s">
        <v>179</v>
      </c>
      <c r="E202" s="2" t="s">
        <v>276</v>
      </c>
      <c r="F202" s="4">
        <v>8</v>
      </c>
      <c r="H202" s="4">
        <v>1</v>
      </c>
      <c r="I202" s="4">
        <v>7</v>
      </c>
      <c r="J202" s="22">
        <f>I202*$F$271</f>
        <v>17500</v>
      </c>
      <c r="K202" s="4">
        <v>1</v>
      </c>
      <c r="L202" s="22">
        <f>K202*(F$271+$F$273)</f>
        <v>3200</v>
      </c>
      <c r="M202" s="4">
        <v>1</v>
      </c>
      <c r="N202" s="21">
        <f>M202*$F$275</f>
        <v>3600</v>
      </c>
      <c r="O202" s="4">
        <v>1</v>
      </c>
      <c r="P202" s="21">
        <f>O202*$F$277</f>
        <v>7500</v>
      </c>
      <c r="R202" s="21"/>
      <c r="T202" s="21"/>
      <c r="U202" s="4">
        <v>10</v>
      </c>
      <c r="V202" s="21">
        <f>U202*$F$282</f>
        <v>130000</v>
      </c>
      <c r="X202" s="21"/>
      <c r="Z202" s="21"/>
      <c r="AA202" s="4">
        <v>8</v>
      </c>
      <c r="AB202" s="21">
        <f>AA202*$F$287</f>
        <v>83600</v>
      </c>
      <c r="AC202" s="4" t="s">
        <v>6</v>
      </c>
      <c r="AD202" s="21">
        <f t="shared" si="186"/>
        <v>24000</v>
      </c>
      <c r="AF202" s="21"/>
      <c r="AJ202" s="54" t="str">
        <f>D202</f>
        <v>U Dýhárny</v>
      </c>
      <c r="AK202" s="77">
        <f t="shared" si="187"/>
        <v>245400</v>
      </c>
      <c r="AL202" s="69" t="str">
        <f t="shared" si="188"/>
        <v>ČERVENÁ</v>
      </c>
      <c r="AM202" s="63" t="str">
        <f t="shared" si="189"/>
        <v>U Dýhárny</v>
      </c>
      <c r="AN202" s="104">
        <f t="shared" si="190"/>
        <v>24000</v>
      </c>
      <c r="AO202" s="86" t="str">
        <f t="shared" si="191"/>
        <v>B</v>
      </c>
      <c r="AP202" s="91">
        <v>2022</v>
      </c>
    </row>
    <row r="203" spans="3:42" s="4" customFormat="1" ht="12" customHeight="1" x14ac:dyDescent="0.3">
      <c r="D203" s="12" t="s">
        <v>180</v>
      </c>
      <c r="E203" s="2" t="s">
        <v>276</v>
      </c>
      <c r="F203" s="4">
        <v>0</v>
      </c>
      <c r="J203" s="21"/>
      <c r="L203" s="21"/>
      <c r="N203" s="21"/>
      <c r="P203" s="21"/>
      <c r="R203" s="21"/>
      <c r="T203" s="21"/>
      <c r="V203" s="21"/>
      <c r="W203" s="4">
        <v>10</v>
      </c>
      <c r="X203" s="21">
        <f>W203*$F$283</f>
        <v>300000</v>
      </c>
      <c r="Z203" s="21"/>
      <c r="AB203" s="21"/>
      <c r="AC203" s="4" t="s">
        <v>11</v>
      </c>
      <c r="AD203" s="21">
        <f t="shared" si="186"/>
        <v>0</v>
      </c>
      <c r="AE203" s="21"/>
      <c r="AF203" s="21"/>
      <c r="AJ203" s="54" t="str">
        <f>D203</f>
        <v>U Háje</v>
      </c>
      <c r="AK203" s="77">
        <f t="shared" si="187"/>
        <v>300000</v>
      </c>
      <c r="AL203" s="69" t="str">
        <f t="shared" si="188"/>
        <v>ČERVENÁ</v>
      </c>
      <c r="AM203" s="63" t="str">
        <f t="shared" si="189"/>
        <v>U Háje</v>
      </c>
      <c r="AN203" s="104">
        <f t="shared" si="190"/>
        <v>0</v>
      </c>
      <c r="AO203" s="86" t="str">
        <f t="shared" si="191"/>
        <v>C</v>
      </c>
      <c r="AP203" s="91">
        <v>2022</v>
      </c>
    </row>
    <row r="204" spans="3:42" s="4" customFormat="1" ht="12" customHeight="1" thickBot="1" x14ac:dyDescent="0.35">
      <c r="D204" s="27" t="s">
        <v>181</v>
      </c>
      <c r="E204" s="10" t="s">
        <v>301</v>
      </c>
      <c r="F204" s="4">
        <v>17</v>
      </c>
      <c r="H204" s="4">
        <v>17</v>
      </c>
      <c r="J204" s="21"/>
      <c r="L204" s="21"/>
      <c r="N204" s="21"/>
      <c r="P204" s="21"/>
      <c r="R204" s="21"/>
      <c r="T204" s="21"/>
      <c r="V204" s="21"/>
      <c r="X204" s="21"/>
      <c r="Y204" s="4">
        <v>2</v>
      </c>
      <c r="Z204" s="21">
        <f>Y204*$F$285</f>
        <v>2000</v>
      </c>
      <c r="AA204" s="4">
        <v>17</v>
      </c>
      <c r="AB204" s="21">
        <f>AA204*$F$287</f>
        <v>177650</v>
      </c>
      <c r="AC204" s="4" t="s">
        <v>6</v>
      </c>
      <c r="AD204" s="21">
        <f t="shared" si="186"/>
        <v>51000</v>
      </c>
      <c r="AF204" s="21"/>
      <c r="AJ204" s="54" t="str">
        <f>D204</f>
        <v>U Hřbitova</v>
      </c>
      <c r="AK204" s="77">
        <f t="shared" si="187"/>
        <v>179650</v>
      </c>
      <c r="AL204" s="69" t="str">
        <f t="shared" si="188"/>
        <v>ZELENÁ</v>
      </c>
      <c r="AM204" s="63" t="str">
        <f t="shared" si="189"/>
        <v>U Hřbitova</v>
      </c>
      <c r="AN204" s="104">
        <f t="shared" si="190"/>
        <v>51000</v>
      </c>
      <c r="AO204" s="86" t="str">
        <f t="shared" si="191"/>
        <v>B</v>
      </c>
      <c r="AP204" s="92">
        <v>2025</v>
      </c>
    </row>
    <row r="205" spans="3:42" s="4" customFormat="1" ht="12" customHeight="1" x14ac:dyDescent="0.3">
      <c r="D205" s="4" t="s">
        <v>182</v>
      </c>
      <c r="E205" s="10" t="s">
        <v>301</v>
      </c>
      <c r="F205" s="4">
        <v>7</v>
      </c>
      <c r="I205" s="4">
        <v>7</v>
      </c>
      <c r="J205" s="21">
        <f>I205*$F$270</f>
        <v>14000</v>
      </c>
      <c r="K205" s="4">
        <v>3</v>
      </c>
      <c r="L205" s="21">
        <f>K205*($F$270+$F$272)</f>
        <v>7500</v>
      </c>
      <c r="N205" s="21"/>
      <c r="P205" s="21"/>
      <c r="R205" s="21"/>
      <c r="T205" s="21"/>
      <c r="V205" s="21"/>
      <c r="X205" s="21"/>
      <c r="Z205" s="21"/>
      <c r="AA205" s="4">
        <v>7</v>
      </c>
      <c r="AB205" s="21">
        <f t="shared" ref="AB205:AB212" si="192">AA205*$F$286</f>
        <v>65450</v>
      </c>
      <c r="AC205" s="4" t="s">
        <v>11</v>
      </c>
      <c r="AD205" s="21">
        <f t="shared" si="186"/>
        <v>21000</v>
      </c>
      <c r="AE205" s="21"/>
      <c r="AF205" s="21"/>
      <c r="AJ205" s="54" t="str">
        <f>D205</f>
        <v>U Jeslí</v>
      </c>
      <c r="AK205" s="77">
        <f t="shared" si="187"/>
        <v>86950</v>
      </c>
      <c r="AL205" s="69" t="str">
        <f t="shared" si="188"/>
        <v>ZELENÁ</v>
      </c>
      <c r="AM205" s="63" t="str">
        <f t="shared" si="189"/>
        <v>U Jeslí</v>
      </c>
      <c r="AN205" s="104">
        <f t="shared" si="190"/>
        <v>21000</v>
      </c>
      <c r="AO205" s="86" t="str">
        <f t="shared" si="191"/>
        <v>C</v>
      </c>
      <c r="AP205" s="91">
        <v>2030</v>
      </c>
    </row>
    <row r="206" spans="3:42" s="4" customFormat="1" ht="12" customHeight="1" thickBot="1" x14ac:dyDescent="0.35">
      <c r="D206" s="4" t="s">
        <v>183</v>
      </c>
      <c r="E206" s="10" t="s">
        <v>301</v>
      </c>
      <c r="F206" s="4">
        <v>1</v>
      </c>
      <c r="J206" s="21"/>
      <c r="L206" s="21"/>
      <c r="N206" s="21"/>
      <c r="P206" s="21"/>
      <c r="R206" s="21"/>
      <c r="T206" s="21"/>
      <c r="U206" s="4">
        <v>1</v>
      </c>
      <c r="V206" s="21">
        <f>U206*$F$281</f>
        <v>9500</v>
      </c>
      <c r="X206" s="21"/>
      <c r="Z206" s="21"/>
      <c r="AA206" s="4">
        <v>1</v>
      </c>
      <c r="AB206" s="21">
        <f t="shared" si="192"/>
        <v>9350</v>
      </c>
      <c r="AC206" s="4" t="s">
        <v>11</v>
      </c>
      <c r="AD206" s="21">
        <f t="shared" si="186"/>
        <v>3000</v>
      </c>
      <c r="AE206" s="21"/>
      <c r="AF206" s="21"/>
      <c r="AJ206" s="54" t="str">
        <f>D206</f>
        <v>U Kovárny</v>
      </c>
      <c r="AK206" s="77">
        <f t="shared" si="187"/>
        <v>18850</v>
      </c>
      <c r="AL206" s="69" t="str">
        <f t="shared" si="188"/>
        <v>ZELENÁ</v>
      </c>
      <c r="AM206" s="63" t="str">
        <f t="shared" si="189"/>
        <v>U Kovárny</v>
      </c>
      <c r="AN206" s="104">
        <f t="shared" si="190"/>
        <v>3000</v>
      </c>
      <c r="AO206" s="86" t="str">
        <f t="shared" si="191"/>
        <v>C</v>
      </c>
      <c r="AP206" s="91">
        <v>2030</v>
      </c>
    </row>
    <row r="207" spans="3:42" s="4" customFormat="1" ht="12" customHeight="1" x14ac:dyDescent="0.3">
      <c r="D207" s="4" t="s">
        <v>184</v>
      </c>
      <c r="E207" s="3" t="s">
        <v>277</v>
      </c>
      <c r="F207" s="4">
        <v>18</v>
      </c>
      <c r="H207" s="4">
        <v>4</v>
      </c>
      <c r="I207" s="4">
        <v>14</v>
      </c>
      <c r="J207" s="21">
        <f t="shared" ref="J207:J210" si="193">I207*$F$270</f>
        <v>28000</v>
      </c>
      <c r="K207" s="4">
        <v>4</v>
      </c>
      <c r="L207" s="21">
        <f>K207*($F$270+$F$272)</f>
        <v>10000</v>
      </c>
      <c r="N207" s="21"/>
      <c r="O207" s="4">
        <v>1</v>
      </c>
      <c r="P207" s="21">
        <f>O207*$F$276</f>
        <v>6000</v>
      </c>
      <c r="R207" s="21"/>
      <c r="T207" s="21"/>
      <c r="V207" s="21"/>
      <c r="W207" s="4">
        <v>5</v>
      </c>
      <c r="X207" s="21">
        <f>W207*$F$283</f>
        <v>150000</v>
      </c>
      <c r="Z207" s="21"/>
      <c r="AA207" s="4">
        <v>18</v>
      </c>
      <c r="AB207" s="21">
        <f t="shared" si="192"/>
        <v>168300</v>
      </c>
      <c r="AC207" s="4" t="s">
        <v>11</v>
      </c>
      <c r="AD207" s="21">
        <f t="shared" si="186"/>
        <v>54000</v>
      </c>
      <c r="AE207" s="21"/>
      <c r="AF207" s="21"/>
      <c r="AJ207" s="54" t="str">
        <f>D207</f>
        <v>U Křížku</v>
      </c>
      <c r="AK207" s="77">
        <f t="shared" si="187"/>
        <v>362300</v>
      </c>
      <c r="AL207" s="69" t="str">
        <f t="shared" si="188"/>
        <v>ORANŽOVÁ</v>
      </c>
      <c r="AM207" s="63" t="str">
        <f t="shared" si="189"/>
        <v>U Křížku</v>
      </c>
      <c r="AN207" s="104">
        <f t="shared" si="190"/>
        <v>54000</v>
      </c>
      <c r="AO207" s="86" t="str">
        <f t="shared" si="191"/>
        <v>C</v>
      </c>
      <c r="AP207" s="93">
        <v>2023</v>
      </c>
    </row>
    <row r="208" spans="3:42" s="4" customFormat="1" ht="12" customHeight="1" x14ac:dyDescent="0.3">
      <c r="D208" s="4" t="s">
        <v>185</v>
      </c>
      <c r="E208" s="10" t="s">
        <v>301</v>
      </c>
      <c r="F208" s="4">
        <v>27</v>
      </c>
      <c r="G208" s="4">
        <v>23</v>
      </c>
      <c r="H208" s="4">
        <v>23</v>
      </c>
      <c r="I208" s="4">
        <v>4</v>
      </c>
      <c r="J208" s="21">
        <f t="shared" si="193"/>
        <v>8000</v>
      </c>
      <c r="L208" s="21"/>
      <c r="N208" s="21"/>
      <c r="P208" s="21"/>
      <c r="R208" s="21"/>
      <c r="T208" s="21"/>
      <c r="V208" s="21"/>
      <c r="X208" s="21"/>
      <c r="Z208" s="21"/>
      <c r="AA208" s="4">
        <v>4</v>
      </c>
      <c r="AB208" s="21">
        <f t="shared" si="192"/>
        <v>37400</v>
      </c>
      <c r="AC208" s="4" t="s">
        <v>11</v>
      </c>
      <c r="AD208" s="21">
        <f t="shared" si="186"/>
        <v>81000</v>
      </c>
      <c r="AE208" s="21"/>
      <c r="AF208" s="21"/>
      <c r="AJ208" s="54" t="str">
        <f>D208</f>
        <v>U Parku</v>
      </c>
      <c r="AK208" s="77">
        <f t="shared" si="187"/>
        <v>45400</v>
      </c>
      <c r="AL208" s="69" t="str">
        <f t="shared" si="188"/>
        <v>ZELENÁ</v>
      </c>
      <c r="AM208" s="63" t="str">
        <f t="shared" si="189"/>
        <v>U Parku</v>
      </c>
      <c r="AN208" s="104">
        <f t="shared" si="190"/>
        <v>81000</v>
      </c>
      <c r="AO208" s="86" t="str">
        <f t="shared" si="191"/>
        <v>C</v>
      </c>
      <c r="AP208" s="91">
        <v>2030</v>
      </c>
    </row>
    <row r="209" spans="3:42" s="4" customFormat="1" ht="12" customHeight="1" x14ac:dyDescent="0.3">
      <c r="D209" s="4" t="s">
        <v>186</v>
      </c>
      <c r="E209" s="10" t="s">
        <v>301</v>
      </c>
      <c r="F209" s="4">
        <v>6</v>
      </c>
      <c r="I209" s="4">
        <v>6</v>
      </c>
      <c r="J209" s="21">
        <f t="shared" si="193"/>
        <v>12000</v>
      </c>
      <c r="L209" s="21"/>
      <c r="M209" s="4">
        <v>1</v>
      </c>
      <c r="N209" s="21">
        <f>M209*$F$274</f>
        <v>3000</v>
      </c>
      <c r="P209" s="21"/>
      <c r="R209" s="21"/>
      <c r="T209" s="21"/>
      <c r="V209" s="21"/>
      <c r="X209" s="21"/>
      <c r="Z209" s="21"/>
      <c r="AA209" s="4">
        <v>6</v>
      </c>
      <c r="AB209" s="21">
        <f t="shared" si="192"/>
        <v>56100</v>
      </c>
      <c r="AC209" s="4" t="s">
        <v>11</v>
      </c>
      <c r="AD209" s="21">
        <f t="shared" si="186"/>
        <v>18000</v>
      </c>
      <c r="AE209" s="21"/>
      <c r="AF209" s="21"/>
      <c r="AJ209" s="54" t="str">
        <f>D209</f>
        <v>U Sociálního domu</v>
      </c>
      <c r="AK209" s="77">
        <f t="shared" si="187"/>
        <v>71100</v>
      </c>
      <c r="AL209" s="69" t="str">
        <f t="shared" si="188"/>
        <v>ZELENÁ</v>
      </c>
      <c r="AM209" s="63" t="str">
        <f t="shared" si="189"/>
        <v>U Sociálního domu</v>
      </c>
      <c r="AN209" s="104">
        <f t="shared" si="190"/>
        <v>18000</v>
      </c>
      <c r="AO209" s="86" t="str">
        <f t="shared" si="191"/>
        <v>C</v>
      </c>
      <c r="AP209" s="91">
        <v>2030</v>
      </c>
    </row>
    <row r="210" spans="3:42" s="4" customFormat="1" ht="12" customHeight="1" x14ac:dyDescent="0.3">
      <c r="D210" s="4" t="s">
        <v>187</v>
      </c>
      <c r="E210" s="10" t="s">
        <v>301</v>
      </c>
      <c r="F210" s="4">
        <v>4</v>
      </c>
      <c r="I210" s="4">
        <v>4</v>
      </c>
      <c r="J210" s="21">
        <f t="shared" si="193"/>
        <v>8000</v>
      </c>
      <c r="L210" s="21"/>
      <c r="N210" s="21"/>
      <c r="P210" s="21"/>
      <c r="R210" s="21"/>
      <c r="T210" s="21"/>
      <c r="V210" s="21"/>
      <c r="X210" s="21"/>
      <c r="Z210" s="21"/>
      <c r="AA210" s="4">
        <v>4</v>
      </c>
      <c r="AB210" s="21">
        <f t="shared" si="192"/>
        <v>37400</v>
      </c>
      <c r="AC210" s="4" t="s">
        <v>11</v>
      </c>
      <c r="AD210" s="21">
        <f t="shared" si="186"/>
        <v>12000</v>
      </c>
      <c r="AE210" s="21"/>
      <c r="AF210" s="21"/>
      <c r="AJ210" s="54" t="str">
        <f>D210</f>
        <v>U Stadionu</v>
      </c>
      <c r="AK210" s="77">
        <f t="shared" si="187"/>
        <v>45400</v>
      </c>
      <c r="AL210" s="69" t="str">
        <f t="shared" si="188"/>
        <v>ZELENÁ</v>
      </c>
      <c r="AM210" s="63" t="str">
        <f t="shared" si="189"/>
        <v>U Stadionu</v>
      </c>
      <c r="AN210" s="104">
        <f t="shared" si="190"/>
        <v>12000</v>
      </c>
      <c r="AO210" s="86" t="str">
        <f t="shared" si="191"/>
        <v>C</v>
      </c>
      <c r="AP210" s="91">
        <v>2030</v>
      </c>
    </row>
    <row r="211" spans="3:42" s="4" customFormat="1" ht="12" customHeight="1" x14ac:dyDescent="0.3">
      <c r="D211" s="4" t="s">
        <v>188</v>
      </c>
      <c r="E211" s="10" t="s">
        <v>301</v>
      </c>
      <c r="F211" s="4">
        <v>9</v>
      </c>
      <c r="H211" s="4">
        <v>2</v>
      </c>
      <c r="J211" s="21"/>
      <c r="L211" s="21"/>
      <c r="M211" s="4">
        <v>1</v>
      </c>
      <c r="N211" s="21">
        <f>M211*$F$274</f>
        <v>3000</v>
      </c>
      <c r="P211" s="21"/>
      <c r="R211" s="21"/>
      <c r="T211" s="21"/>
      <c r="V211" s="21"/>
      <c r="W211" s="4">
        <v>3</v>
      </c>
      <c r="X211" s="21">
        <f>W211*$F$283</f>
        <v>90000</v>
      </c>
      <c r="Z211" s="21"/>
      <c r="AA211" s="4">
        <v>9</v>
      </c>
      <c r="AB211" s="21">
        <f t="shared" si="192"/>
        <v>84150</v>
      </c>
      <c r="AC211" s="4" t="s">
        <v>11</v>
      </c>
      <c r="AD211" s="21">
        <f t="shared" si="186"/>
        <v>27000</v>
      </c>
      <c r="AE211" s="21"/>
      <c r="AF211" s="21"/>
      <c r="AG211" s="4" t="s">
        <v>280</v>
      </c>
      <c r="AJ211" s="54" t="str">
        <f>D211</f>
        <v>U Studánky</v>
      </c>
      <c r="AK211" s="77">
        <f t="shared" si="187"/>
        <v>177150</v>
      </c>
      <c r="AL211" s="69" t="str">
        <f t="shared" si="188"/>
        <v>ZELENÁ</v>
      </c>
      <c r="AM211" s="63" t="str">
        <f t="shared" si="189"/>
        <v>U Studánky</v>
      </c>
      <c r="AN211" s="104">
        <f t="shared" si="190"/>
        <v>27000</v>
      </c>
      <c r="AO211" s="86" t="str">
        <f t="shared" si="191"/>
        <v>C</v>
      </c>
      <c r="AP211" s="91">
        <v>2030</v>
      </c>
    </row>
    <row r="212" spans="3:42" s="4" customFormat="1" ht="12" customHeight="1" x14ac:dyDescent="0.3">
      <c r="D212" s="4" t="s">
        <v>189</v>
      </c>
      <c r="E212" s="10" t="s">
        <v>301</v>
      </c>
      <c r="F212" s="4">
        <v>33</v>
      </c>
      <c r="H212" s="4">
        <v>30</v>
      </c>
      <c r="I212" s="4">
        <v>3</v>
      </c>
      <c r="J212" s="21">
        <f>I212*$F$270</f>
        <v>6000</v>
      </c>
      <c r="L212" s="21"/>
      <c r="N212" s="21"/>
      <c r="P212" s="21"/>
      <c r="R212" s="21"/>
      <c r="T212" s="21"/>
      <c r="V212" s="21"/>
      <c r="X212" s="21"/>
      <c r="Z212" s="21"/>
      <c r="AA212" s="4">
        <v>33</v>
      </c>
      <c r="AB212" s="21">
        <f t="shared" si="192"/>
        <v>308550</v>
      </c>
      <c r="AC212" s="4" t="s">
        <v>11</v>
      </c>
      <c r="AD212" s="21">
        <f t="shared" si="186"/>
        <v>99000</v>
      </c>
      <c r="AE212" s="21"/>
      <c r="AF212" s="21"/>
      <c r="AJ212" s="54" t="str">
        <f>D212</f>
        <v>U Transformátoru</v>
      </c>
      <c r="AK212" s="77">
        <f t="shared" si="187"/>
        <v>314550</v>
      </c>
      <c r="AL212" s="69" t="str">
        <f t="shared" si="188"/>
        <v>ZELENÁ</v>
      </c>
      <c r="AM212" s="63" t="str">
        <f t="shared" si="189"/>
        <v>U Transformátoru</v>
      </c>
      <c r="AN212" s="104">
        <f t="shared" si="190"/>
        <v>99000</v>
      </c>
      <c r="AO212" s="86" t="str">
        <f t="shared" si="191"/>
        <v>C</v>
      </c>
      <c r="AP212" s="91">
        <v>2030</v>
      </c>
    </row>
    <row r="213" spans="3:42" s="4" customFormat="1" ht="12" customHeight="1" thickBot="1" x14ac:dyDescent="0.35">
      <c r="D213" s="4" t="s">
        <v>190</v>
      </c>
      <c r="E213" s="11" t="s">
        <v>302</v>
      </c>
      <c r="F213" s="4">
        <v>5</v>
      </c>
      <c r="G213" s="4">
        <v>5</v>
      </c>
      <c r="H213" s="4">
        <v>5</v>
      </c>
      <c r="J213" s="21"/>
      <c r="L213" s="21"/>
      <c r="N213" s="21"/>
      <c r="P213" s="21"/>
      <c r="R213" s="21"/>
      <c r="T213" s="21"/>
      <c r="V213" s="21"/>
      <c r="X213" s="21"/>
      <c r="Z213" s="21"/>
      <c r="AB213" s="21"/>
      <c r="AC213" s="4" t="s">
        <v>11</v>
      </c>
      <c r="AD213" s="21">
        <f t="shared" si="186"/>
        <v>15000</v>
      </c>
      <c r="AE213" s="21"/>
      <c r="AF213" s="21"/>
      <c r="AJ213" s="55" t="str">
        <f>D213</f>
        <v>U Vodárny</v>
      </c>
      <c r="AK213" s="77">
        <f t="shared" si="187"/>
        <v>0</v>
      </c>
      <c r="AL213" s="70" t="str">
        <f t="shared" si="188"/>
        <v>MODRÁ</v>
      </c>
      <c r="AM213" s="64" t="str">
        <f t="shared" si="189"/>
        <v>U Vodárny</v>
      </c>
      <c r="AN213" s="105">
        <f t="shared" si="190"/>
        <v>15000</v>
      </c>
      <c r="AO213" s="87" t="str">
        <f t="shared" si="191"/>
        <v>C</v>
      </c>
      <c r="AP213" s="91">
        <v>2026</v>
      </c>
    </row>
    <row r="214" spans="3:42" s="4" customFormat="1" ht="15" hidden="1" thickBot="1" x14ac:dyDescent="0.35">
      <c r="C214" s="4" t="s">
        <v>191</v>
      </c>
    </row>
    <row r="215" spans="3:42" s="4" customFormat="1" ht="12" customHeight="1" x14ac:dyDescent="0.3">
      <c r="D215" s="4" t="s">
        <v>192</v>
      </c>
      <c r="E215" s="10" t="s">
        <v>301</v>
      </c>
      <c r="F215" s="4">
        <v>3</v>
      </c>
      <c r="I215" s="4">
        <v>3</v>
      </c>
      <c r="J215" s="21">
        <f>I215*$F$270</f>
        <v>6000</v>
      </c>
      <c r="L215" s="21"/>
      <c r="M215" s="4">
        <v>1</v>
      </c>
      <c r="N215" s="21">
        <f>M215*$F$274</f>
        <v>3000</v>
      </c>
      <c r="P215" s="21"/>
      <c r="R215" s="21"/>
      <c r="T215" s="21"/>
      <c r="V215" s="21"/>
      <c r="X215" s="21"/>
      <c r="Z215" s="21"/>
      <c r="AA215" s="4">
        <v>3</v>
      </c>
      <c r="AB215" s="21">
        <f>AA215*$F$286</f>
        <v>28050</v>
      </c>
      <c r="AC215" s="4" t="s">
        <v>11</v>
      </c>
      <c r="AD215" s="21">
        <f t="shared" ref="AD215:AD232" si="194">F215*$F$293</f>
        <v>9000</v>
      </c>
      <c r="AE215" s="21"/>
      <c r="AF215" s="21"/>
      <c r="AJ215" s="52" t="str">
        <f>D215</f>
        <v>V Hliništi</v>
      </c>
      <c r="AK215" s="77">
        <f t="shared" ref="AK215:AK232" si="195">J215+L215+N215+P215+R215+T215+V215+X215+Z215+AB215</f>
        <v>37050</v>
      </c>
      <c r="AL215" s="71" t="str">
        <f t="shared" ref="AL215:AL232" si="196">E215</f>
        <v>ZELENÁ</v>
      </c>
      <c r="AM215" s="65" t="str">
        <f t="shared" ref="AM215:AM232" si="197">AJ215</f>
        <v>V Hliništi</v>
      </c>
      <c r="AN215" s="106">
        <f t="shared" ref="AN215:AN232" si="198">AD215</f>
        <v>9000</v>
      </c>
      <c r="AO215" s="88" t="str">
        <f t="shared" ref="AO215:AO232" si="199">AC215</f>
        <v>C</v>
      </c>
      <c r="AP215" s="91">
        <v>2030</v>
      </c>
    </row>
    <row r="216" spans="3:42" s="4" customFormat="1" ht="12" customHeight="1" x14ac:dyDescent="0.3">
      <c r="D216" s="4" t="s">
        <v>193</v>
      </c>
      <c r="E216" s="11" t="s">
        <v>302</v>
      </c>
      <c r="F216" s="4">
        <v>3</v>
      </c>
      <c r="G216" s="4">
        <v>3</v>
      </c>
      <c r="H216" s="4">
        <v>3</v>
      </c>
      <c r="J216" s="21"/>
      <c r="L216" s="21"/>
      <c r="N216" s="21"/>
      <c r="P216" s="21"/>
      <c r="R216" s="21"/>
      <c r="T216" s="21"/>
      <c r="V216" s="21"/>
      <c r="X216" s="21"/>
      <c r="Z216" s="21"/>
      <c r="AB216" s="21"/>
      <c r="AC216" s="4" t="s">
        <v>11</v>
      </c>
      <c r="AD216" s="21">
        <f t="shared" si="194"/>
        <v>9000</v>
      </c>
      <c r="AE216" s="21"/>
      <c r="AF216" s="21"/>
      <c r="AJ216" s="54" t="str">
        <f>D216</f>
        <v>V Kopci</v>
      </c>
      <c r="AK216" s="77">
        <f t="shared" si="195"/>
        <v>0</v>
      </c>
      <c r="AL216" s="69" t="str">
        <f t="shared" si="196"/>
        <v>MODRÁ</v>
      </c>
      <c r="AM216" s="63" t="str">
        <f t="shared" si="197"/>
        <v>V Kopci</v>
      </c>
      <c r="AN216" s="104">
        <f t="shared" si="198"/>
        <v>9000</v>
      </c>
      <c r="AO216" s="86" t="str">
        <f t="shared" si="199"/>
        <v>C</v>
      </c>
      <c r="AP216" s="91">
        <v>2027</v>
      </c>
    </row>
    <row r="217" spans="3:42" s="4" customFormat="1" ht="12" customHeight="1" x14ac:dyDescent="0.3">
      <c r="D217" s="4" t="s">
        <v>194</v>
      </c>
      <c r="E217" s="10" t="s">
        <v>301</v>
      </c>
      <c r="F217" s="4">
        <v>23</v>
      </c>
      <c r="H217" s="4">
        <v>1</v>
      </c>
      <c r="J217" s="21"/>
      <c r="L217" s="21"/>
      <c r="M217" s="4">
        <v>1</v>
      </c>
      <c r="N217" s="21">
        <f>M217*$F$274</f>
        <v>3000</v>
      </c>
      <c r="P217" s="21"/>
      <c r="Q217" s="4">
        <v>1</v>
      </c>
      <c r="R217" s="21">
        <f>Q217*$F$278</f>
        <v>500</v>
      </c>
      <c r="T217" s="21"/>
      <c r="V217" s="21"/>
      <c r="X217" s="21"/>
      <c r="Z217" s="21"/>
      <c r="AA217" s="4">
        <v>23</v>
      </c>
      <c r="AB217" s="21">
        <f t="shared" ref="AB217:AB218" si="200">AA217*$F$286</f>
        <v>215050</v>
      </c>
      <c r="AC217" s="4" t="s">
        <v>11</v>
      </c>
      <c r="AD217" s="21">
        <f t="shared" si="194"/>
        <v>69000</v>
      </c>
      <c r="AE217" s="21"/>
      <c r="AF217" s="21"/>
      <c r="AJ217" s="54" t="str">
        <f>D217</f>
        <v>V Luhu</v>
      </c>
      <c r="AK217" s="77">
        <f t="shared" si="195"/>
        <v>218550</v>
      </c>
      <c r="AL217" s="69" t="str">
        <f t="shared" si="196"/>
        <v>ZELENÁ</v>
      </c>
      <c r="AM217" s="63" t="str">
        <f t="shared" si="197"/>
        <v>V Luhu</v>
      </c>
      <c r="AN217" s="104">
        <f t="shared" si="198"/>
        <v>69000</v>
      </c>
      <c r="AO217" s="86" t="str">
        <f t="shared" si="199"/>
        <v>C</v>
      </c>
      <c r="AP217" s="91">
        <v>2030</v>
      </c>
    </row>
    <row r="218" spans="3:42" s="4" customFormat="1" ht="12" customHeight="1" x14ac:dyDescent="0.3">
      <c r="D218" s="4" t="s">
        <v>195</v>
      </c>
      <c r="E218" s="10" t="s">
        <v>301</v>
      </c>
      <c r="F218" s="4">
        <v>19</v>
      </c>
      <c r="H218" s="4">
        <v>1</v>
      </c>
      <c r="I218" s="4">
        <v>18</v>
      </c>
      <c r="J218" s="21">
        <f>I218*$F$270</f>
        <v>36000</v>
      </c>
      <c r="K218" s="4">
        <v>2</v>
      </c>
      <c r="L218" s="21">
        <f>K218*($F$270+$F$272)</f>
        <v>5000</v>
      </c>
      <c r="N218" s="21"/>
      <c r="O218" s="4">
        <v>1</v>
      </c>
      <c r="P218" s="21">
        <f>O218*$F$276</f>
        <v>6000</v>
      </c>
      <c r="R218" s="21"/>
      <c r="T218" s="21"/>
      <c r="V218" s="21"/>
      <c r="X218" s="21"/>
      <c r="Z218" s="21"/>
      <c r="AA218" s="4">
        <v>19</v>
      </c>
      <c r="AB218" s="21">
        <f t="shared" si="200"/>
        <v>177650</v>
      </c>
      <c r="AC218" s="4" t="s">
        <v>11</v>
      </c>
      <c r="AD218" s="21">
        <f t="shared" si="194"/>
        <v>57000</v>
      </c>
      <c r="AE218" s="21"/>
      <c r="AF218" s="21"/>
      <c r="AJ218" s="54" t="str">
        <f>D218</f>
        <v>V Olších</v>
      </c>
      <c r="AK218" s="77">
        <f t="shared" si="195"/>
        <v>224650</v>
      </c>
      <c r="AL218" s="69" t="str">
        <f t="shared" si="196"/>
        <v>ZELENÁ</v>
      </c>
      <c r="AM218" s="63" t="str">
        <f t="shared" si="197"/>
        <v>V Olších</v>
      </c>
      <c r="AN218" s="104">
        <f t="shared" si="198"/>
        <v>57000</v>
      </c>
      <c r="AO218" s="86" t="str">
        <f t="shared" si="199"/>
        <v>C</v>
      </c>
      <c r="AP218" s="91">
        <v>2030</v>
      </c>
    </row>
    <row r="219" spans="3:42" s="4" customFormat="1" ht="12" customHeight="1" x14ac:dyDescent="0.3">
      <c r="D219" s="27" t="s">
        <v>196</v>
      </c>
      <c r="E219" s="2" t="s">
        <v>276</v>
      </c>
      <c r="F219" s="4">
        <v>4</v>
      </c>
      <c r="I219" s="4">
        <v>0</v>
      </c>
      <c r="J219" s="22">
        <f>I219*$F$271</f>
        <v>0</v>
      </c>
      <c r="L219" s="21"/>
      <c r="N219" s="21"/>
      <c r="P219" s="21"/>
      <c r="R219" s="21"/>
      <c r="T219" s="21"/>
      <c r="V219" s="21"/>
      <c r="W219" s="4">
        <v>12</v>
      </c>
      <c r="X219" s="22">
        <f>W219*$F$284</f>
        <v>540000</v>
      </c>
      <c r="Z219" s="21"/>
      <c r="AA219" s="4">
        <v>4</v>
      </c>
      <c r="AB219" s="21">
        <f>AA219*$F$287</f>
        <v>41800</v>
      </c>
      <c r="AC219" s="4" t="s">
        <v>6</v>
      </c>
      <c r="AD219" s="21">
        <f t="shared" si="194"/>
        <v>12000</v>
      </c>
      <c r="AF219" s="21"/>
      <c r="AJ219" s="54" t="str">
        <f>D219</f>
        <v>V Pískovně</v>
      </c>
      <c r="AK219" s="77">
        <f t="shared" si="195"/>
        <v>581800</v>
      </c>
      <c r="AL219" s="69" t="str">
        <f t="shared" si="196"/>
        <v>ČERVENÁ</v>
      </c>
      <c r="AM219" s="63" t="str">
        <f t="shared" si="197"/>
        <v>V Pískovně</v>
      </c>
      <c r="AN219" s="104">
        <f t="shared" si="198"/>
        <v>12000</v>
      </c>
      <c r="AO219" s="86" t="str">
        <f t="shared" si="199"/>
        <v>B</v>
      </c>
      <c r="AP219" s="91">
        <v>2022</v>
      </c>
    </row>
    <row r="220" spans="3:42" s="4" customFormat="1" ht="12" customHeight="1" x14ac:dyDescent="0.3">
      <c r="D220" s="4" t="s">
        <v>197</v>
      </c>
      <c r="E220" s="10" t="s">
        <v>301</v>
      </c>
      <c r="F220" s="4">
        <v>5</v>
      </c>
      <c r="H220" s="4">
        <v>1</v>
      </c>
      <c r="J220" s="21"/>
      <c r="L220" s="21"/>
      <c r="M220" s="4">
        <v>1</v>
      </c>
      <c r="N220" s="21">
        <f>M220*$F$274</f>
        <v>3000</v>
      </c>
      <c r="P220" s="21"/>
      <c r="R220" s="21"/>
      <c r="T220" s="21"/>
      <c r="V220" s="21"/>
      <c r="X220" s="21"/>
      <c r="Z220" s="21"/>
      <c r="AA220" s="4">
        <v>5</v>
      </c>
      <c r="AB220" s="21">
        <f t="shared" ref="AB220:AB221" si="201">AA220*$F$286</f>
        <v>46750</v>
      </c>
      <c r="AC220" s="4" t="s">
        <v>11</v>
      </c>
      <c r="AD220" s="21">
        <f t="shared" si="194"/>
        <v>15000</v>
      </c>
      <c r="AE220" s="21"/>
      <c r="AF220" s="21"/>
      <c r="AJ220" s="54" t="str">
        <f>D220</f>
        <v>V Rokli</v>
      </c>
      <c r="AK220" s="77">
        <f t="shared" si="195"/>
        <v>49750</v>
      </c>
      <c r="AL220" s="69" t="str">
        <f t="shared" si="196"/>
        <v>ZELENÁ</v>
      </c>
      <c r="AM220" s="63" t="str">
        <f t="shared" si="197"/>
        <v>V Rokli</v>
      </c>
      <c r="AN220" s="104">
        <f t="shared" si="198"/>
        <v>15000</v>
      </c>
      <c r="AO220" s="86" t="str">
        <f t="shared" si="199"/>
        <v>C</v>
      </c>
      <c r="AP220" s="91">
        <v>2030</v>
      </c>
    </row>
    <row r="221" spans="3:42" s="4" customFormat="1" ht="12" customHeight="1" x14ac:dyDescent="0.3">
      <c r="D221" s="4" t="s">
        <v>281</v>
      </c>
      <c r="E221" s="10" t="s">
        <v>301</v>
      </c>
      <c r="F221" s="4">
        <v>4</v>
      </c>
      <c r="I221" s="4">
        <v>1</v>
      </c>
      <c r="J221" s="21">
        <f>I221*$F$270</f>
        <v>2000</v>
      </c>
      <c r="L221" s="21"/>
      <c r="N221" s="21"/>
      <c r="P221" s="21"/>
      <c r="R221" s="21"/>
      <c r="T221" s="21"/>
      <c r="V221" s="21"/>
      <c r="X221" s="21"/>
      <c r="Z221" s="21"/>
      <c r="AA221" s="4">
        <v>4</v>
      </c>
      <c r="AB221" s="21">
        <f t="shared" si="201"/>
        <v>37400</v>
      </c>
      <c r="AC221" s="4" t="s">
        <v>11</v>
      </c>
      <c r="AD221" s="21">
        <f t="shared" si="194"/>
        <v>12000</v>
      </c>
      <c r="AE221" s="21"/>
      <c r="AF221" s="21"/>
      <c r="AJ221" s="54" t="str">
        <f>D221</f>
        <v>V Rokli (ZEMĚCHY)</v>
      </c>
      <c r="AK221" s="77">
        <f t="shared" si="195"/>
        <v>39400</v>
      </c>
      <c r="AL221" s="69" t="str">
        <f t="shared" si="196"/>
        <v>ZELENÁ</v>
      </c>
      <c r="AM221" s="63" t="str">
        <f t="shared" si="197"/>
        <v>V Rokli (ZEMĚCHY)</v>
      </c>
      <c r="AN221" s="104">
        <f t="shared" si="198"/>
        <v>12000</v>
      </c>
      <c r="AO221" s="86" t="str">
        <f t="shared" si="199"/>
        <v>C</v>
      </c>
      <c r="AP221" s="91">
        <v>2030</v>
      </c>
    </row>
    <row r="222" spans="3:42" s="4" customFormat="1" ht="12" customHeight="1" x14ac:dyDescent="0.3">
      <c r="D222" s="4" t="s">
        <v>198</v>
      </c>
      <c r="E222" s="11" t="s">
        <v>302</v>
      </c>
      <c r="F222" s="4">
        <v>35</v>
      </c>
      <c r="G222" s="4">
        <v>35</v>
      </c>
      <c r="H222" s="4">
        <v>35</v>
      </c>
      <c r="J222" s="21"/>
      <c r="L222" s="21"/>
      <c r="N222" s="21"/>
      <c r="P222" s="21"/>
      <c r="R222" s="21"/>
      <c r="T222" s="21"/>
      <c r="V222" s="21"/>
      <c r="X222" s="21"/>
      <c r="Z222" s="21"/>
      <c r="AB222" s="21">
        <f>AA222*$F$287</f>
        <v>0</v>
      </c>
      <c r="AC222" s="4" t="s">
        <v>1</v>
      </c>
      <c r="AD222" s="21">
        <f t="shared" si="194"/>
        <v>105000</v>
      </c>
      <c r="AE222" s="21"/>
      <c r="AF222" s="21"/>
      <c r="AJ222" s="54" t="str">
        <f>D222</f>
        <v>V Růžovém údolí</v>
      </c>
      <c r="AK222" s="77">
        <f t="shared" si="195"/>
        <v>0</v>
      </c>
      <c r="AL222" s="69" t="str">
        <f t="shared" si="196"/>
        <v>MODRÁ</v>
      </c>
      <c r="AM222" s="63" t="str">
        <f t="shared" si="197"/>
        <v>V Růžovém údolí</v>
      </c>
      <c r="AN222" s="104">
        <f t="shared" si="198"/>
        <v>105000</v>
      </c>
      <c r="AO222" s="86" t="str">
        <f t="shared" si="199"/>
        <v>A</v>
      </c>
      <c r="AP222" s="91">
        <v>2021</v>
      </c>
    </row>
    <row r="223" spans="3:42" s="4" customFormat="1" ht="12" customHeight="1" x14ac:dyDescent="0.3">
      <c r="D223" s="4" t="s">
        <v>199</v>
      </c>
      <c r="E223" s="10" t="s">
        <v>301</v>
      </c>
      <c r="F223" s="4">
        <v>6</v>
      </c>
      <c r="I223" s="4">
        <v>6</v>
      </c>
      <c r="J223" s="21">
        <f>I223*$F$270</f>
        <v>12000</v>
      </c>
      <c r="L223" s="21"/>
      <c r="N223" s="21"/>
      <c r="P223" s="21"/>
      <c r="R223" s="21"/>
      <c r="T223" s="21"/>
      <c r="V223" s="21"/>
      <c r="X223" s="21"/>
      <c r="Z223" s="21"/>
      <c r="AA223" s="4">
        <v>6</v>
      </c>
      <c r="AB223" s="21">
        <f t="shared" ref="AB223:AB229" si="202">AA223*$F$286</f>
        <v>56100</v>
      </c>
      <c r="AC223" s="4" t="s">
        <v>11</v>
      </c>
      <c r="AD223" s="21">
        <f t="shared" si="194"/>
        <v>18000</v>
      </c>
      <c r="AE223" s="21"/>
      <c r="AF223" s="21"/>
      <c r="AJ223" s="54" t="str">
        <f>D223</f>
        <v>V Sadech</v>
      </c>
      <c r="AK223" s="77">
        <f t="shared" si="195"/>
        <v>68100</v>
      </c>
      <c r="AL223" s="69" t="str">
        <f t="shared" si="196"/>
        <v>ZELENÁ</v>
      </c>
      <c r="AM223" s="63" t="str">
        <f t="shared" si="197"/>
        <v>V Sadech</v>
      </c>
      <c r="AN223" s="104">
        <f t="shared" si="198"/>
        <v>18000</v>
      </c>
      <c r="AO223" s="86" t="str">
        <f t="shared" si="199"/>
        <v>C</v>
      </c>
      <c r="AP223" s="91">
        <v>3031</v>
      </c>
    </row>
    <row r="224" spans="3:42" s="4" customFormat="1" ht="12" customHeight="1" x14ac:dyDescent="0.3">
      <c r="D224" s="4" t="s">
        <v>200</v>
      </c>
      <c r="E224" s="10" t="s">
        <v>301</v>
      </c>
      <c r="F224" s="4">
        <v>7</v>
      </c>
      <c r="G224" s="4">
        <v>3</v>
      </c>
      <c r="H224" s="4">
        <v>7</v>
      </c>
      <c r="J224" s="21"/>
      <c r="L224" s="21"/>
      <c r="N224" s="21"/>
      <c r="P224" s="21"/>
      <c r="R224" s="21"/>
      <c r="T224" s="21"/>
      <c r="V224" s="21"/>
      <c r="X224" s="21"/>
      <c r="Z224" s="21"/>
      <c r="AA224" s="4">
        <v>4</v>
      </c>
      <c r="AB224" s="21">
        <f t="shared" si="202"/>
        <v>37400</v>
      </c>
      <c r="AC224" s="4" t="s">
        <v>11</v>
      </c>
      <c r="AD224" s="21">
        <f t="shared" si="194"/>
        <v>21000</v>
      </c>
      <c r="AE224" s="21"/>
      <c r="AF224" s="21"/>
      <c r="AJ224" s="54" t="str">
        <f>D224</f>
        <v>V Uličce</v>
      </c>
      <c r="AK224" s="77">
        <f t="shared" si="195"/>
        <v>37400</v>
      </c>
      <c r="AL224" s="69" t="str">
        <f t="shared" si="196"/>
        <v>ZELENÁ</v>
      </c>
      <c r="AM224" s="63" t="str">
        <f t="shared" si="197"/>
        <v>V Uličce</v>
      </c>
      <c r="AN224" s="104">
        <f t="shared" si="198"/>
        <v>21000</v>
      </c>
      <c r="AO224" s="86" t="str">
        <f t="shared" si="199"/>
        <v>C</v>
      </c>
      <c r="AP224" s="91">
        <v>3031</v>
      </c>
    </row>
    <row r="225" spans="4:42" s="4" customFormat="1" ht="12" customHeight="1" x14ac:dyDescent="0.3">
      <c r="D225" s="4" t="s">
        <v>256</v>
      </c>
      <c r="E225" s="2" t="s">
        <v>276</v>
      </c>
      <c r="F225" s="4">
        <v>13</v>
      </c>
      <c r="H225" s="4">
        <v>3</v>
      </c>
      <c r="I225" s="4">
        <v>9</v>
      </c>
      <c r="J225" s="21">
        <f t="shared" ref="J225:J229" si="203">I225*$F$270</f>
        <v>18000</v>
      </c>
      <c r="K225" s="4">
        <v>9</v>
      </c>
      <c r="L225" s="21">
        <f>K225*($F$270+$F$272)</f>
        <v>22500</v>
      </c>
      <c r="N225" s="21"/>
      <c r="P225" s="21"/>
      <c r="R225" s="21"/>
      <c r="S225" s="4">
        <v>1</v>
      </c>
      <c r="T225" s="21">
        <f>S225*$F$279</f>
        <v>17000</v>
      </c>
      <c r="V225" s="21"/>
      <c r="X225" s="21"/>
      <c r="Z225" s="21"/>
      <c r="AA225" s="4">
        <v>13</v>
      </c>
      <c r="AB225" s="21">
        <f t="shared" si="202"/>
        <v>121550</v>
      </c>
      <c r="AC225" s="4" t="s">
        <v>11</v>
      </c>
      <c r="AD225" s="21">
        <f t="shared" si="194"/>
        <v>39000</v>
      </c>
      <c r="AE225" s="21"/>
      <c r="AF225" s="21"/>
      <c r="AG225" s="4" t="s">
        <v>257</v>
      </c>
      <c r="AJ225" s="54" t="str">
        <f>D225</f>
        <v>V Zahradě</v>
      </c>
      <c r="AK225" s="77">
        <f t="shared" si="195"/>
        <v>179050</v>
      </c>
      <c r="AL225" s="69" t="str">
        <f t="shared" si="196"/>
        <v>ČERVENÁ</v>
      </c>
      <c r="AM225" s="63" t="str">
        <f t="shared" si="197"/>
        <v>V Zahradě</v>
      </c>
      <c r="AN225" s="104">
        <f t="shared" si="198"/>
        <v>39000</v>
      </c>
      <c r="AO225" s="86" t="str">
        <f t="shared" si="199"/>
        <v>C</v>
      </c>
      <c r="AP225" s="91">
        <v>2022</v>
      </c>
    </row>
    <row r="226" spans="4:42" s="4" customFormat="1" ht="12" customHeight="1" x14ac:dyDescent="0.3">
      <c r="D226" s="4" t="s">
        <v>201</v>
      </c>
      <c r="E226" s="10" t="s">
        <v>301</v>
      </c>
      <c r="F226" s="4">
        <v>4</v>
      </c>
      <c r="I226" s="4">
        <v>4</v>
      </c>
      <c r="J226" s="21">
        <f t="shared" si="203"/>
        <v>8000</v>
      </c>
      <c r="L226" s="21"/>
      <c r="N226" s="21"/>
      <c r="P226" s="21"/>
      <c r="R226" s="21"/>
      <c r="T226" s="21"/>
      <c r="V226" s="21"/>
      <c r="X226" s="21"/>
      <c r="Z226" s="21"/>
      <c r="AA226" s="4">
        <v>4</v>
      </c>
      <c r="AB226" s="21">
        <f t="shared" si="202"/>
        <v>37400</v>
      </c>
      <c r="AC226" s="4" t="s">
        <v>11</v>
      </c>
      <c r="AD226" s="21">
        <f t="shared" si="194"/>
        <v>12000</v>
      </c>
      <c r="AE226" s="21"/>
      <c r="AF226" s="21"/>
      <c r="AJ226" s="54" t="str">
        <f>D226</f>
        <v>V Zahradách</v>
      </c>
      <c r="AK226" s="77">
        <f t="shared" si="195"/>
        <v>45400</v>
      </c>
      <c r="AL226" s="69" t="str">
        <f t="shared" si="196"/>
        <v>ZELENÁ</v>
      </c>
      <c r="AM226" s="63" t="str">
        <f t="shared" si="197"/>
        <v>V Zahradách</v>
      </c>
      <c r="AN226" s="104">
        <f t="shared" si="198"/>
        <v>12000</v>
      </c>
      <c r="AO226" s="86" t="str">
        <f t="shared" si="199"/>
        <v>C</v>
      </c>
      <c r="AP226" s="91">
        <v>3031</v>
      </c>
    </row>
    <row r="227" spans="4:42" s="4" customFormat="1" ht="12" customHeight="1" x14ac:dyDescent="0.3">
      <c r="D227" s="4" t="s">
        <v>202</v>
      </c>
      <c r="E227" s="10" t="s">
        <v>301</v>
      </c>
      <c r="F227" s="4">
        <v>5</v>
      </c>
      <c r="I227" s="4">
        <v>0</v>
      </c>
      <c r="J227" s="21">
        <f t="shared" si="203"/>
        <v>0</v>
      </c>
      <c r="L227" s="21"/>
      <c r="N227" s="21"/>
      <c r="P227" s="21"/>
      <c r="R227" s="21"/>
      <c r="T227" s="21"/>
      <c r="V227" s="21"/>
      <c r="X227" s="21"/>
      <c r="Z227" s="21"/>
      <c r="AA227" s="4">
        <v>5</v>
      </c>
      <c r="AB227" s="21">
        <f t="shared" si="202"/>
        <v>46750</v>
      </c>
      <c r="AC227" s="4" t="s">
        <v>11</v>
      </c>
      <c r="AD227" s="21">
        <f t="shared" si="194"/>
        <v>15000</v>
      </c>
      <c r="AE227" s="21"/>
      <c r="AF227" s="21"/>
      <c r="AJ227" s="54" t="str">
        <f>D227</f>
        <v>V Zahrádkách</v>
      </c>
      <c r="AK227" s="77">
        <f t="shared" si="195"/>
        <v>46750</v>
      </c>
      <c r="AL227" s="69" t="str">
        <f t="shared" si="196"/>
        <v>ZELENÁ</v>
      </c>
      <c r="AM227" s="63" t="str">
        <f t="shared" si="197"/>
        <v>V Zahrádkách</v>
      </c>
      <c r="AN227" s="104">
        <f t="shared" si="198"/>
        <v>15000</v>
      </c>
      <c r="AO227" s="86" t="str">
        <f t="shared" si="199"/>
        <v>C</v>
      </c>
      <c r="AP227" s="91">
        <v>3031</v>
      </c>
    </row>
    <row r="228" spans="4:42" s="4" customFormat="1" ht="12" customHeight="1" x14ac:dyDescent="0.3">
      <c r="D228" s="4" t="s">
        <v>203</v>
      </c>
      <c r="E228" s="2" t="s">
        <v>276</v>
      </c>
      <c r="F228" s="4">
        <v>8</v>
      </c>
      <c r="H228" s="4">
        <v>1</v>
      </c>
      <c r="I228" s="4">
        <v>7</v>
      </c>
      <c r="J228" s="21">
        <f t="shared" si="203"/>
        <v>14000</v>
      </c>
      <c r="K228" s="4">
        <v>3</v>
      </c>
      <c r="L228" s="21">
        <f>K228*($F$270+$F$272)</f>
        <v>7500</v>
      </c>
      <c r="M228" s="4">
        <v>1</v>
      </c>
      <c r="N228" s="21">
        <f>M228*$F$274</f>
        <v>3000</v>
      </c>
      <c r="P228" s="21"/>
      <c r="R228" s="21"/>
      <c r="T228" s="21"/>
      <c r="V228" s="21"/>
      <c r="X228" s="21"/>
      <c r="Z228" s="21"/>
      <c r="AA228" s="4">
        <v>8</v>
      </c>
      <c r="AB228" s="21">
        <f t="shared" si="202"/>
        <v>74800</v>
      </c>
      <c r="AC228" s="4" t="s">
        <v>11</v>
      </c>
      <c r="AD228" s="21">
        <f t="shared" si="194"/>
        <v>24000</v>
      </c>
      <c r="AE228" s="21"/>
      <c r="AF228" s="21"/>
      <c r="AJ228" s="54" t="str">
        <f>D228</f>
        <v>V Zátiší</v>
      </c>
      <c r="AK228" s="77">
        <f t="shared" si="195"/>
        <v>99300</v>
      </c>
      <c r="AL228" s="69" t="str">
        <f t="shared" si="196"/>
        <v>ČERVENÁ</v>
      </c>
      <c r="AM228" s="63" t="str">
        <f t="shared" si="197"/>
        <v>V Zátiší</v>
      </c>
      <c r="AN228" s="104">
        <f t="shared" si="198"/>
        <v>24000</v>
      </c>
      <c r="AO228" s="86" t="str">
        <f t="shared" si="199"/>
        <v>C</v>
      </c>
      <c r="AP228" s="91">
        <v>2022</v>
      </c>
    </row>
    <row r="229" spans="4:42" s="4" customFormat="1" ht="12" customHeight="1" x14ac:dyDescent="0.3">
      <c r="D229" s="4" t="s">
        <v>204</v>
      </c>
      <c r="E229" s="10" t="s">
        <v>301</v>
      </c>
      <c r="F229" s="4">
        <v>4</v>
      </c>
      <c r="I229" s="4">
        <v>4</v>
      </c>
      <c r="J229" s="21">
        <f t="shared" si="203"/>
        <v>8000</v>
      </c>
      <c r="L229" s="21"/>
      <c r="N229" s="21"/>
      <c r="P229" s="21"/>
      <c r="R229" s="21"/>
      <c r="T229" s="21"/>
      <c r="V229" s="21"/>
      <c r="X229" s="21"/>
      <c r="Z229" s="21"/>
      <c r="AA229" s="4">
        <v>4</v>
      </c>
      <c r="AB229" s="21">
        <f t="shared" si="202"/>
        <v>37400</v>
      </c>
      <c r="AC229" s="4" t="s">
        <v>11</v>
      </c>
      <c r="AD229" s="21">
        <f t="shared" si="194"/>
        <v>12000</v>
      </c>
      <c r="AE229" s="21"/>
      <c r="AF229" s="21"/>
      <c r="AJ229" s="54" t="str">
        <f>D229</f>
        <v>V. Jirsíka</v>
      </c>
      <c r="AK229" s="77">
        <f t="shared" si="195"/>
        <v>45400</v>
      </c>
      <c r="AL229" s="69" t="str">
        <f t="shared" si="196"/>
        <v>ZELENÁ</v>
      </c>
      <c r="AM229" s="63" t="str">
        <f t="shared" si="197"/>
        <v>V. Jirsíka</v>
      </c>
      <c r="AN229" s="104">
        <f t="shared" si="198"/>
        <v>12000</v>
      </c>
      <c r="AO229" s="86" t="str">
        <f t="shared" si="199"/>
        <v>C</v>
      </c>
      <c r="AP229" s="91">
        <v>3031</v>
      </c>
    </row>
    <row r="230" spans="4:42" s="4" customFormat="1" ht="12" customHeight="1" x14ac:dyDescent="0.3">
      <c r="D230" s="4" t="s">
        <v>205</v>
      </c>
      <c r="E230" s="11" t="s">
        <v>302</v>
      </c>
      <c r="F230" s="4">
        <v>12</v>
      </c>
      <c r="G230" s="4">
        <v>9</v>
      </c>
      <c r="H230" s="4">
        <v>9</v>
      </c>
      <c r="J230" s="21"/>
      <c r="L230" s="21"/>
      <c r="N230" s="21"/>
      <c r="P230" s="21"/>
      <c r="R230" s="21"/>
      <c r="S230" s="4">
        <v>3</v>
      </c>
      <c r="T230" s="21">
        <f>S230*$F$279</f>
        <v>51000</v>
      </c>
      <c r="V230" s="21"/>
      <c r="W230" s="4">
        <v>2</v>
      </c>
      <c r="X230" s="21">
        <f>W230*$F$283</f>
        <v>60000</v>
      </c>
      <c r="Z230" s="21"/>
      <c r="AB230" s="21"/>
      <c r="AC230" s="4" t="s">
        <v>11</v>
      </c>
      <c r="AD230" s="21">
        <f t="shared" si="194"/>
        <v>36000</v>
      </c>
      <c r="AE230" s="21"/>
      <c r="AF230" s="21"/>
      <c r="AJ230" s="54" t="str">
        <f>D230</f>
        <v>Vaníčkova</v>
      </c>
      <c r="AK230" s="77">
        <f t="shared" si="195"/>
        <v>111000</v>
      </c>
      <c r="AL230" s="69" t="str">
        <f t="shared" si="196"/>
        <v>MODRÁ</v>
      </c>
      <c r="AM230" s="63" t="str">
        <f t="shared" si="197"/>
        <v>Vaníčkova</v>
      </c>
      <c r="AN230" s="104">
        <f t="shared" si="198"/>
        <v>36000</v>
      </c>
      <c r="AO230" s="86" t="str">
        <f t="shared" si="199"/>
        <v>C</v>
      </c>
      <c r="AP230" s="91">
        <v>2027</v>
      </c>
    </row>
    <row r="231" spans="4:42" s="4" customFormat="1" ht="12" customHeight="1" x14ac:dyDescent="0.3">
      <c r="D231" s="4" t="s">
        <v>206</v>
      </c>
      <c r="E231" s="10" t="s">
        <v>301</v>
      </c>
      <c r="F231" s="4">
        <v>2</v>
      </c>
      <c r="I231" s="4">
        <v>2</v>
      </c>
      <c r="J231" s="21">
        <f t="shared" ref="J231:J232" si="204">I231*$F$270</f>
        <v>4000</v>
      </c>
      <c r="L231" s="21"/>
      <c r="N231" s="21"/>
      <c r="P231" s="21"/>
      <c r="R231" s="21"/>
      <c r="T231" s="21"/>
      <c r="V231" s="21"/>
      <c r="X231" s="21"/>
      <c r="Z231" s="21"/>
      <c r="AA231" s="4">
        <v>2</v>
      </c>
      <c r="AB231" s="21">
        <f t="shared" ref="AB231:AB232" si="205">AA231*$F$286</f>
        <v>18700</v>
      </c>
      <c r="AC231" s="4" t="s">
        <v>11</v>
      </c>
      <c r="AD231" s="21">
        <f t="shared" si="194"/>
        <v>6000</v>
      </c>
      <c r="AE231" s="21"/>
      <c r="AF231" s="21"/>
      <c r="AJ231" s="54" t="str">
        <f>D231</f>
        <v>Varšavská</v>
      </c>
      <c r="AK231" s="77">
        <f t="shared" si="195"/>
        <v>22700</v>
      </c>
      <c r="AL231" s="69" t="str">
        <f t="shared" si="196"/>
        <v>ZELENÁ</v>
      </c>
      <c r="AM231" s="63" t="str">
        <f t="shared" si="197"/>
        <v>Varšavská</v>
      </c>
      <c r="AN231" s="104">
        <f t="shared" si="198"/>
        <v>6000</v>
      </c>
      <c r="AO231" s="86" t="str">
        <f t="shared" si="199"/>
        <v>C</v>
      </c>
      <c r="AP231" s="91">
        <v>3031</v>
      </c>
    </row>
    <row r="232" spans="4:42" s="4" customFormat="1" ht="12" customHeight="1" thickBot="1" x14ac:dyDescent="0.35">
      <c r="D232" s="4" t="s">
        <v>207</v>
      </c>
      <c r="E232" s="10" t="s">
        <v>301</v>
      </c>
      <c r="F232" s="4">
        <v>9</v>
      </c>
      <c r="H232" s="4">
        <v>1</v>
      </c>
      <c r="I232" s="4">
        <v>8</v>
      </c>
      <c r="J232" s="21">
        <f t="shared" si="204"/>
        <v>16000</v>
      </c>
      <c r="K232" s="4">
        <v>7</v>
      </c>
      <c r="L232" s="21">
        <f>K232*($F$270+$F$272)</f>
        <v>17500</v>
      </c>
      <c r="N232" s="21"/>
      <c r="P232" s="21"/>
      <c r="R232" s="21"/>
      <c r="T232" s="21"/>
      <c r="V232" s="21"/>
      <c r="X232" s="21"/>
      <c r="Z232" s="21"/>
      <c r="AA232" s="4">
        <v>9</v>
      </c>
      <c r="AB232" s="21">
        <f t="shared" si="205"/>
        <v>84150</v>
      </c>
      <c r="AC232" s="4" t="s">
        <v>11</v>
      </c>
      <c r="AD232" s="21">
        <f t="shared" si="194"/>
        <v>27000</v>
      </c>
      <c r="AE232" s="21"/>
      <c r="AF232" s="21"/>
      <c r="AJ232" s="55" t="str">
        <f>D232</f>
        <v>Ve Starém Lobečku</v>
      </c>
      <c r="AK232" s="77">
        <f t="shared" si="195"/>
        <v>117650</v>
      </c>
      <c r="AL232" s="70" t="str">
        <f t="shared" si="196"/>
        <v>ZELENÁ</v>
      </c>
      <c r="AM232" s="64" t="str">
        <f t="shared" si="197"/>
        <v>Ve Starém Lobečku</v>
      </c>
      <c r="AN232" s="105">
        <f t="shared" si="198"/>
        <v>27000</v>
      </c>
      <c r="AO232" s="87" t="str">
        <f t="shared" si="199"/>
        <v>C</v>
      </c>
      <c r="AP232" s="91">
        <v>3031</v>
      </c>
    </row>
    <row r="233" spans="4:42" s="4" customFormat="1" ht="15" hidden="1" thickBot="1" x14ac:dyDescent="0.35">
      <c r="D233" s="4" t="s">
        <v>208</v>
      </c>
      <c r="F233" s="4">
        <v>0</v>
      </c>
    </row>
    <row r="234" spans="4:42" s="4" customFormat="1" ht="12" customHeight="1" thickBot="1" x14ac:dyDescent="0.35">
      <c r="D234" s="4" t="s">
        <v>215</v>
      </c>
      <c r="E234" s="2" t="s">
        <v>276</v>
      </c>
      <c r="F234" s="4">
        <v>0</v>
      </c>
      <c r="J234" s="21"/>
      <c r="L234" s="21"/>
      <c r="N234" s="21"/>
      <c r="P234" s="21"/>
      <c r="R234" s="21"/>
      <c r="T234" s="21"/>
      <c r="V234" s="21"/>
      <c r="W234" s="4">
        <v>14</v>
      </c>
      <c r="X234" s="21">
        <f>W234*$F$283</f>
        <v>420000</v>
      </c>
      <c r="Z234" s="21"/>
      <c r="AB234" s="21"/>
      <c r="AC234" s="4" t="s">
        <v>11</v>
      </c>
      <c r="AD234" s="21">
        <f>F234*$F$293</f>
        <v>0</v>
      </c>
      <c r="AE234" s="21"/>
      <c r="AF234" s="21"/>
      <c r="AJ234" s="61" t="str">
        <f>D234</f>
        <v>Velvarská</v>
      </c>
      <c r="AK234" s="77">
        <f>J234+L234+N234+P234+R234+T234+V234+X234+Z234+AB234</f>
        <v>420000</v>
      </c>
      <c r="AL234" s="72" t="str">
        <f>E234</f>
        <v>ČERVENÁ</v>
      </c>
      <c r="AM234" s="66" t="str">
        <f>AJ234</f>
        <v>Velvarská</v>
      </c>
      <c r="AN234" s="107">
        <f>AD234</f>
        <v>0</v>
      </c>
      <c r="AO234" s="89" t="str">
        <f>AC234</f>
        <v>C</v>
      </c>
      <c r="AP234" s="91">
        <v>2022</v>
      </c>
    </row>
    <row r="235" spans="4:42" s="4" customFormat="1" ht="15" hidden="1" thickBot="1" x14ac:dyDescent="0.35">
      <c r="D235" s="4" t="s">
        <v>216</v>
      </c>
      <c r="F235" s="4">
        <v>0</v>
      </c>
    </row>
    <row r="236" spans="4:42" s="4" customFormat="1" ht="12" customHeight="1" thickBot="1" x14ac:dyDescent="0.35">
      <c r="D236" s="4" t="s">
        <v>217</v>
      </c>
      <c r="E236" s="10" t="s">
        <v>301</v>
      </c>
      <c r="F236" s="4">
        <v>19</v>
      </c>
      <c r="I236" s="4">
        <v>19</v>
      </c>
      <c r="J236" s="21">
        <f t="shared" ref="J236:J237" si="206">I236*$F$270</f>
        <v>38000</v>
      </c>
      <c r="L236" s="21"/>
      <c r="N236" s="21"/>
      <c r="O236" s="4">
        <v>2</v>
      </c>
      <c r="P236" s="21">
        <f t="shared" ref="P236:P237" si="207">O236*$F$276</f>
        <v>12000</v>
      </c>
      <c r="R236" s="21"/>
      <c r="T236" s="21"/>
      <c r="V236" s="21"/>
      <c r="X236" s="21"/>
      <c r="Z236" s="21"/>
      <c r="AA236" s="4">
        <v>19</v>
      </c>
      <c r="AB236" s="21">
        <f t="shared" ref="AB236:AB237" si="208">AA236*$F$286</f>
        <v>177650</v>
      </c>
      <c r="AC236" s="4" t="s">
        <v>11</v>
      </c>
      <c r="AD236" s="21">
        <f t="shared" ref="AD236:AD240" si="209">F236*$F$293</f>
        <v>57000</v>
      </c>
      <c r="AE236" s="21"/>
      <c r="AF236" s="21"/>
      <c r="AJ236" s="52" t="str">
        <f>D236</f>
        <v>Vltavská</v>
      </c>
      <c r="AK236" s="77">
        <f t="shared" ref="AK236:AK240" si="210">J236+L236+N236+P236+R236+T236+V236+X236+Z236+AB236</f>
        <v>227650</v>
      </c>
      <c r="AL236" s="71" t="str">
        <f t="shared" ref="AL236:AL240" si="211">E236</f>
        <v>ZELENÁ</v>
      </c>
      <c r="AM236" s="65" t="str">
        <f t="shared" ref="AM236:AM240" si="212">AJ236</f>
        <v>Vltavská</v>
      </c>
      <c r="AN236" s="106">
        <f t="shared" ref="AN236:AN240" si="213">AD236</f>
        <v>57000</v>
      </c>
      <c r="AO236" s="88" t="str">
        <f t="shared" ref="AO236:AO240" si="214">AC236</f>
        <v>C</v>
      </c>
      <c r="AP236" s="91">
        <v>3031</v>
      </c>
    </row>
    <row r="237" spans="4:42" s="4" customFormat="1" ht="12" customHeight="1" thickBot="1" x14ac:dyDescent="0.35">
      <c r="D237" s="4" t="s">
        <v>218</v>
      </c>
      <c r="E237" s="3" t="s">
        <v>277</v>
      </c>
      <c r="F237" s="4">
        <v>20</v>
      </c>
      <c r="H237" s="4">
        <v>4</v>
      </c>
      <c r="I237" s="4">
        <v>13</v>
      </c>
      <c r="J237" s="21">
        <f t="shared" si="206"/>
        <v>26000</v>
      </c>
      <c r="K237" s="4">
        <v>2</v>
      </c>
      <c r="L237" s="21">
        <f>K237*($F$270+$F$272)</f>
        <v>5000</v>
      </c>
      <c r="M237" s="4">
        <v>2</v>
      </c>
      <c r="N237" s="21">
        <f>M237*$F$274</f>
        <v>6000</v>
      </c>
      <c r="O237" s="4">
        <v>1</v>
      </c>
      <c r="P237" s="21">
        <f t="shared" si="207"/>
        <v>6000</v>
      </c>
      <c r="Q237" s="4">
        <v>2</v>
      </c>
      <c r="R237" s="21">
        <f>Q237*$F$278</f>
        <v>1000</v>
      </c>
      <c r="S237" s="4">
        <v>1</v>
      </c>
      <c r="T237" s="21">
        <f>S237*$F$279</f>
        <v>17000</v>
      </c>
      <c r="V237" s="21"/>
      <c r="X237" s="21"/>
      <c r="Z237" s="21"/>
      <c r="AA237" s="4">
        <v>20</v>
      </c>
      <c r="AB237" s="21">
        <f t="shared" si="208"/>
        <v>187000</v>
      </c>
      <c r="AC237" s="4" t="s">
        <v>11</v>
      </c>
      <c r="AD237" s="21">
        <f t="shared" si="209"/>
        <v>60000</v>
      </c>
      <c r="AE237" s="21"/>
      <c r="AF237" s="21"/>
      <c r="AG237" s="4" t="s">
        <v>294</v>
      </c>
      <c r="AJ237" s="54" t="str">
        <f>D237</f>
        <v>Vodárenská</v>
      </c>
      <c r="AK237" s="77">
        <f t="shared" si="210"/>
        <v>248000</v>
      </c>
      <c r="AL237" s="69" t="str">
        <f t="shared" si="211"/>
        <v>ORANŽOVÁ</v>
      </c>
      <c r="AM237" s="63" t="str">
        <f t="shared" si="212"/>
        <v>Vodárenská</v>
      </c>
      <c r="AN237" s="104">
        <f t="shared" si="213"/>
        <v>60000</v>
      </c>
      <c r="AO237" s="86" t="str">
        <f t="shared" si="214"/>
        <v>C</v>
      </c>
      <c r="AP237" s="93">
        <v>2023</v>
      </c>
    </row>
    <row r="238" spans="4:42" s="4" customFormat="1" ht="12" customHeight="1" x14ac:dyDescent="0.3">
      <c r="D238" s="4" t="s">
        <v>219</v>
      </c>
      <c r="E238" s="3" t="s">
        <v>277</v>
      </c>
      <c r="F238" s="4">
        <v>3</v>
      </c>
      <c r="G238" s="4">
        <v>3</v>
      </c>
      <c r="H238" s="4">
        <v>3</v>
      </c>
      <c r="J238" s="21"/>
      <c r="L238" s="21"/>
      <c r="N238" s="21"/>
      <c r="P238" s="21"/>
      <c r="R238" s="21"/>
      <c r="T238" s="21"/>
      <c r="V238" s="21"/>
      <c r="X238" s="21"/>
      <c r="Y238" s="4">
        <v>2</v>
      </c>
      <c r="Z238" s="21">
        <f>Y238*$F$285</f>
        <v>2000</v>
      </c>
      <c r="AB238" s="21"/>
      <c r="AC238" s="4" t="s">
        <v>11</v>
      </c>
      <c r="AD238" s="21">
        <f t="shared" si="209"/>
        <v>9000</v>
      </c>
      <c r="AE238" s="21"/>
      <c r="AF238" s="21"/>
      <c r="AJ238" s="54" t="str">
        <f>D238</f>
        <v>Vojenova</v>
      </c>
      <c r="AK238" s="77">
        <f t="shared" si="210"/>
        <v>2000</v>
      </c>
      <c r="AL238" s="69" t="str">
        <f t="shared" si="211"/>
        <v>ORANŽOVÁ</v>
      </c>
      <c r="AM238" s="63" t="str">
        <f t="shared" si="212"/>
        <v>Vojenova</v>
      </c>
      <c r="AN238" s="104">
        <f t="shared" si="213"/>
        <v>9000</v>
      </c>
      <c r="AO238" s="86" t="str">
        <f t="shared" si="214"/>
        <v>C</v>
      </c>
      <c r="AP238" s="93">
        <v>2023</v>
      </c>
    </row>
    <row r="239" spans="4:42" s="4" customFormat="1" ht="12" customHeight="1" x14ac:dyDescent="0.3">
      <c r="D239" s="12" t="s">
        <v>220</v>
      </c>
      <c r="E239" s="10" t="s">
        <v>301</v>
      </c>
      <c r="F239" s="4">
        <v>4</v>
      </c>
      <c r="I239" s="4">
        <v>4</v>
      </c>
      <c r="J239" s="21">
        <f>I239*$F$270</f>
        <v>8000</v>
      </c>
      <c r="L239" s="21"/>
      <c r="M239" s="4">
        <v>1</v>
      </c>
      <c r="N239" s="21">
        <f>M239*$F$274</f>
        <v>3000</v>
      </c>
      <c r="P239" s="21"/>
      <c r="R239" s="21"/>
      <c r="T239" s="21"/>
      <c r="V239" s="21"/>
      <c r="X239" s="21"/>
      <c r="Z239" s="21"/>
      <c r="AA239" s="4">
        <v>4</v>
      </c>
      <c r="AB239" s="21">
        <f>AA239*$F$286</f>
        <v>37400</v>
      </c>
      <c r="AC239" s="4" t="s">
        <v>11</v>
      </c>
      <c r="AD239" s="21">
        <f t="shared" si="209"/>
        <v>12000</v>
      </c>
      <c r="AE239" s="21"/>
      <c r="AF239" s="21"/>
      <c r="AJ239" s="54" t="str">
        <f>D239</f>
        <v>Vrchlického</v>
      </c>
      <c r="AK239" s="77">
        <f t="shared" si="210"/>
        <v>48400</v>
      </c>
      <c r="AL239" s="69" t="str">
        <f t="shared" si="211"/>
        <v>ZELENÁ</v>
      </c>
      <c r="AM239" s="63" t="str">
        <f t="shared" si="212"/>
        <v>Vrchlického</v>
      </c>
      <c r="AN239" s="104">
        <f t="shared" si="213"/>
        <v>12000</v>
      </c>
      <c r="AO239" s="86" t="str">
        <f t="shared" si="214"/>
        <v>C</v>
      </c>
      <c r="AP239" s="91">
        <v>3031</v>
      </c>
    </row>
    <row r="240" spans="4:42" s="4" customFormat="1" ht="12" customHeight="1" thickBot="1" x14ac:dyDescent="0.35">
      <c r="D240" s="4" t="s">
        <v>221</v>
      </c>
      <c r="E240" s="2" t="s">
        <v>276</v>
      </c>
      <c r="F240" s="4">
        <v>0</v>
      </c>
      <c r="J240" s="21"/>
      <c r="L240" s="21"/>
      <c r="N240" s="21"/>
      <c r="P240" s="21"/>
      <c r="R240" s="21"/>
      <c r="T240" s="21"/>
      <c r="V240" s="21"/>
      <c r="W240" s="4">
        <v>1</v>
      </c>
      <c r="X240" s="21">
        <f>W240*$F$283</f>
        <v>30000</v>
      </c>
      <c r="Z240" s="21"/>
      <c r="AB240" s="21"/>
      <c r="AC240" s="4" t="s">
        <v>11</v>
      </c>
      <c r="AD240" s="21">
        <f t="shared" si="209"/>
        <v>0</v>
      </c>
      <c r="AE240" s="21"/>
      <c r="AF240" s="21"/>
      <c r="AJ240" s="55" t="str">
        <f>D240</f>
        <v>Větrná</v>
      </c>
      <c r="AK240" s="77">
        <f t="shared" si="210"/>
        <v>30000</v>
      </c>
      <c r="AL240" s="70" t="str">
        <f t="shared" si="211"/>
        <v>ČERVENÁ</v>
      </c>
      <c r="AM240" s="64" t="str">
        <f t="shared" si="212"/>
        <v>Větrná</v>
      </c>
      <c r="AN240" s="105">
        <f t="shared" si="213"/>
        <v>0</v>
      </c>
      <c r="AO240" s="87" t="str">
        <f t="shared" si="214"/>
        <v>C</v>
      </c>
      <c r="AP240" s="91">
        <v>2022</v>
      </c>
    </row>
    <row r="241" spans="3:42" s="4" customFormat="1" ht="15" hidden="1" thickBot="1" x14ac:dyDescent="0.35">
      <c r="C241" s="4" t="s">
        <v>222</v>
      </c>
    </row>
    <row r="242" spans="3:42" s="4" customFormat="1" ht="12" customHeight="1" x14ac:dyDescent="0.3">
      <c r="D242" s="4" t="s">
        <v>223</v>
      </c>
      <c r="E242" s="11" t="s">
        <v>302</v>
      </c>
      <c r="F242" s="4">
        <v>9</v>
      </c>
      <c r="G242" s="4">
        <v>9</v>
      </c>
      <c r="H242" s="4">
        <v>9</v>
      </c>
      <c r="J242" s="21"/>
      <c r="L242" s="21"/>
      <c r="N242" s="21"/>
      <c r="P242" s="21"/>
      <c r="R242" s="21"/>
      <c r="T242" s="21"/>
      <c r="V242" s="21"/>
      <c r="X242" s="21"/>
      <c r="Z242" s="21"/>
      <c r="AB242" s="21"/>
      <c r="AC242" s="4" t="s">
        <v>11</v>
      </c>
      <c r="AD242" s="21">
        <f t="shared" ref="AD242:AD244" si="215">F242*$F$293</f>
        <v>27000</v>
      </c>
      <c r="AE242" s="21"/>
      <c r="AF242" s="21"/>
      <c r="AJ242" s="52" t="str">
        <f>D242</f>
        <v>Za Humny</v>
      </c>
      <c r="AK242" s="77">
        <f t="shared" ref="AK242:AK244" si="216">J242+L242+N242+P242+R242+T242+V242+X242+Z242+AB242</f>
        <v>0</v>
      </c>
      <c r="AL242" s="71" t="str">
        <f t="shared" ref="AL242:AL244" si="217">E242</f>
        <v>MODRÁ</v>
      </c>
      <c r="AM242" s="65" t="str">
        <f t="shared" ref="AM242:AM244" si="218">AJ242</f>
        <v>Za Humny</v>
      </c>
      <c r="AN242" s="106">
        <f t="shared" ref="AN242:AN244" si="219">AD242</f>
        <v>27000</v>
      </c>
      <c r="AO242" s="88" t="str">
        <f t="shared" ref="AO242:AO244" si="220">AC242</f>
        <v>C</v>
      </c>
      <c r="AP242" s="91">
        <v>2027</v>
      </c>
    </row>
    <row r="243" spans="3:42" s="4" customFormat="1" ht="12" customHeight="1" x14ac:dyDescent="0.3">
      <c r="D243" s="4" t="s">
        <v>224</v>
      </c>
      <c r="E243" s="10" t="s">
        <v>301</v>
      </c>
      <c r="F243" s="4">
        <v>5</v>
      </c>
      <c r="I243" s="4">
        <v>5</v>
      </c>
      <c r="J243" s="21">
        <f t="shared" ref="J243:J244" si="221">I243*$F$270</f>
        <v>10000</v>
      </c>
      <c r="L243" s="21"/>
      <c r="N243" s="21"/>
      <c r="P243" s="21"/>
      <c r="R243" s="21"/>
      <c r="T243" s="21"/>
      <c r="V243" s="21"/>
      <c r="X243" s="21"/>
      <c r="Z243" s="21"/>
      <c r="AA243" s="4">
        <v>5</v>
      </c>
      <c r="AB243" s="21">
        <f t="shared" ref="AB243:AB244" si="222">AA243*$F$286</f>
        <v>46750</v>
      </c>
      <c r="AC243" s="4" t="s">
        <v>11</v>
      </c>
      <c r="AD243" s="21">
        <f t="shared" si="215"/>
        <v>15000</v>
      </c>
      <c r="AE243" s="21"/>
      <c r="AF243" s="21"/>
      <c r="AJ243" s="54" t="str">
        <f>D243</f>
        <v>Za Školou</v>
      </c>
      <c r="AK243" s="77">
        <f t="shared" si="216"/>
        <v>56750</v>
      </c>
      <c r="AL243" s="69" t="str">
        <f t="shared" si="217"/>
        <v>ZELENÁ</v>
      </c>
      <c r="AM243" s="63" t="str">
        <f t="shared" si="218"/>
        <v>Za Školou</v>
      </c>
      <c r="AN243" s="104">
        <f t="shared" si="219"/>
        <v>15000</v>
      </c>
      <c r="AO243" s="86" t="str">
        <f t="shared" si="220"/>
        <v>C</v>
      </c>
      <c r="AP243" s="91">
        <v>3031</v>
      </c>
    </row>
    <row r="244" spans="3:42" s="4" customFormat="1" ht="12" customHeight="1" thickBot="1" x14ac:dyDescent="0.35">
      <c r="D244" s="4" t="s">
        <v>225</v>
      </c>
      <c r="E244" s="10" t="s">
        <v>301</v>
      </c>
      <c r="F244" s="4">
        <v>4</v>
      </c>
      <c r="I244" s="4">
        <v>4</v>
      </c>
      <c r="J244" s="21">
        <f t="shared" si="221"/>
        <v>8000</v>
      </c>
      <c r="L244" s="21"/>
      <c r="N244" s="21"/>
      <c r="P244" s="21"/>
      <c r="R244" s="21"/>
      <c r="T244" s="21"/>
      <c r="V244" s="21"/>
      <c r="X244" s="21"/>
      <c r="Z244" s="21"/>
      <c r="AA244" s="4">
        <v>4</v>
      </c>
      <c r="AB244" s="21">
        <f t="shared" si="222"/>
        <v>37400</v>
      </c>
      <c r="AC244" s="4" t="s">
        <v>11</v>
      </c>
      <c r="AD244" s="21">
        <f t="shared" si="215"/>
        <v>12000</v>
      </c>
      <c r="AE244" s="21"/>
      <c r="AF244" s="21"/>
      <c r="AJ244" s="55" t="str">
        <f>D244</f>
        <v>Zborovská</v>
      </c>
      <c r="AK244" s="77">
        <f t="shared" si="216"/>
        <v>45400</v>
      </c>
      <c r="AL244" s="70" t="str">
        <f t="shared" si="217"/>
        <v>ZELENÁ</v>
      </c>
      <c r="AM244" s="64" t="str">
        <f t="shared" si="218"/>
        <v>Zborovská</v>
      </c>
      <c r="AN244" s="105">
        <f t="shared" si="219"/>
        <v>12000</v>
      </c>
      <c r="AO244" s="87" t="str">
        <f t="shared" si="220"/>
        <v>C</v>
      </c>
      <c r="AP244" s="91">
        <v>3031</v>
      </c>
    </row>
    <row r="245" spans="3:42" s="4" customFormat="1" ht="15" hidden="1" thickBot="1" x14ac:dyDescent="0.35">
      <c r="C245" s="4" t="s">
        <v>226</v>
      </c>
    </row>
    <row r="246" spans="3:42" s="4" customFormat="1" ht="12" customHeight="1" x14ac:dyDescent="0.3">
      <c r="D246" s="4" t="s">
        <v>227</v>
      </c>
      <c r="E246" s="10" t="s">
        <v>301</v>
      </c>
      <c r="F246" s="4">
        <v>8</v>
      </c>
      <c r="I246" s="4">
        <v>8</v>
      </c>
      <c r="J246" s="21">
        <f>I246*$F$270</f>
        <v>16000</v>
      </c>
      <c r="L246" s="21"/>
      <c r="N246" s="21"/>
      <c r="O246" s="4">
        <v>1</v>
      </c>
      <c r="P246" s="21">
        <f>O246*$F$276</f>
        <v>6000</v>
      </c>
      <c r="R246" s="21"/>
      <c r="T246" s="21"/>
      <c r="V246" s="21"/>
      <c r="X246" s="21"/>
      <c r="Z246" s="21"/>
      <c r="AA246" s="4">
        <v>8</v>
      </c>
      <c r="AB246" s="21">
        <f>AA246*$F$286</f>
        <v>74800</v>
      </c>
      <c r="AC246" s="4" t="s">
        <v>11</v>
      </c>
      <c r="AD246" s="21">
        <f t="shared" ref="AD246:AD251" si="223">F246*$F$293</f>
        <v>24000</v>
      </c>
      <c r="AE246" s="21"/>
      <c r="AF246" s="21"/>
      <c r="AJ246" s="52" t="str">
        <f>D246</f>
        <v>Šafaříkova</v>
      </c>
      <c r="AK246" s="77">
        <f t="shared" ref="AK246:AK251" si="224">J246+L246+N246+P246+R246+T246+V246+X246+Z246+AB246</f>
        <v>96800</v>
      </c>
      <c r="AL246" s="71" t="str">
        <f t="shared" ref="AL246:AL251" si="225">E246</f>
        <v>ZELENÁ</v>
      </c>
      <c r="AM246" s="65" t="str">
        <f t="shared" ref="AM246:AM251" si="226">AJ246</f>
        <v>Šafaříkova</v>
      </c>
      <c r="AN246" s="106">
        <f t="shared" ref="AN246:AN251" si="227">AD246</f>
        <v>24000</v>
      </c>
      <c r="AO246" s="88" t="str">
        <f t="shared" ref="AO246:AO251" si="228">AC246</f>
        <v>C</v>
      </c>
      <c r="AP246" s="91">
        <v>3031</v>
      </c>
    </row>
    <row r="247" spans="3:42" s="4" customFormat="1" ht="12" customHeight="1" thickBot="1" x14ac:dyDescent="0.35">
      <c r="D247" s="4" t="s">
        <v>228</v>
      </c>
      <c r="E247" s="10" t="s">
        <v>301</v>
      </c>
      <c r="F247" s="4">
        <v>7</v>
      </c>
      <c r="I247" s="4">
        <v>7</v>
      </c>
      <c r="J247" s="22">
        <f>I247*$F$271</f>
        <v>17500</v>
      </c>
      <c r="L247" s="21"/>
      <c r="N247" s="21"/>
      <c r="P247" s="21"/>
      <c r="R247" s="21"/>
      <c r="T247" s="21"/>
      <c r="V247" s="21"/>
      <c r="X247" s="21"/>
      <c r="Z247" s="21"/>
      <c r="AA247" s="4">
        <v>7</v>
      </c>
      <c r="AB247" s="21">
        <f>AA247*$F$287</f>
        <v>73150</v>
      </c>
      <c r="AC247" s="4" t="s">
        <v>6</v>
      </c>
      <c r="AD247" s="21">
        <f t="shared" si="223"/>
        <v>21000</v>
      </c>
      <c r="AF247" s="21"/>
      <c r="AG247" s="4" t="s">
        <v>261</v>
      </c>
      <c r="AJ247" s="54" t="str">
        <f>D247</f>
        <v>Školní</v>
      </c>
      <c r="AK247" s="77">
        <f t="shared" si="224"/>
        <v>90650</v>
      </c>
      <c r="AL247" s="69" t="str">
        <f t="shared" si="225"/>
        <v>ZELENÁ</v>
      </c>
      <c r="AM247" s="63" t="str">
        <f t="shared" si="226"/>
        <v>Školní</v>
      </c>
      <c r="AN247" s="104">
        <f t="shared" si="227"/>
        <v>21000</v>
      </c>
      <c r="AO247" s="86" t="str">
        <f t="shared" si="228"/>
        <v>B</v>
      </c>
      <c r="AP247" s="92">
        <v>2025</v>
      </c>
    </row>
    <row r="248" spans="3:42" s="4" customFormat="1" ht="12" customHeight="1" x14ac:dyDescent="0.3">
      <c r="D248" s="4" t="s">
        <v>229</v>
      </c>
      <c r="E248" s="11" t="s">
        <v>302</v>
      </c>
      <c r="F248" s="4">
        <v>9</v>
      </c>
      <c r="G248" s="4">
        <v>9</v>
      </c>
      <c r="H248" s="4">
        <v>9</v>
      </c>
      <c r="J248" s="21"/>
      <c r="L248" s="21"/>
      <c r="N248" s="21"/>
      <c r="P248" s="21"/>
      <c r="R248" s="21"/>
      <c r="T248" s="21"/>
      <c r="V248" s="21"/>
      <c r="X248" s="21"/>
      <c r="Z248" s="21"/>
      <c r="AB248" s="21"/>
      <c r="AC248" s="4" t="s">
        <v>11</v>
      </c>
      <c r="AD248" s="21">
        <f t="shared" si="223"/>
        <v>27000</v>
      </c>
      <c r="AE248" s="21"/>
      <c r="AF248" s="21"/>
      <c r="AJ248" s="54" t="str">
        <f>D248</f>
        <v>Školská</v>
      </c>
      <c r="AK248" s="77">
        <f t="shared" si="224"/>
        <v>0</v>
      </c>
      <c r="AL248" s="69" t="str">
        <f t="shared" si="225"/>
        <v>MODRÁ</v>
      </c>
      <c r="AM248" s="63" t="str">
        <f t="shared" si="226"/>
        <v>Školská</v>
      </c>
      <c r="AN248" s="104">
        <f t="shared" si="227"/>
        <v>27000</v>
      </c>
      <c r="AO248" s="86" t="str">
        <f t="shared" si="228"/>
        <v>C</v>
      </c>
      <c r="AP248" s="91">
        <v>2027</v>
      </c>
    </row>
    <row r="249" spans="3:42" s="4" customFormat="1" ht="12" customHeight="1" x14ac:dyDescent="0.3">
      <c r="D249" s="4" t="s">
        <v>230</v>
      </c>
      <c r="E249" s="10" t="s">
        <v>301</v>
      </c>
      <c r="F249" s="4">
        <v>5</v>
      </c>
      <c r="I249" s="4">
        <v>5</v>
      </c>
      <c r="J249" s="21">
        <f t="shared" ref="J249:J250" si="229">I249*$F$270</f>
        <v>10000</v>
      </c>
      <c r="L249" s="21"/>
      <c r="N249" s="21"/>
      <c r="P249" s="21"/>
      <c r="R249" s="21"/>
      <c r="T249" s="21"/>
      <c r="V249" s="21"/>
      <c r="W249" s="4">
        <v>2</v>
      </c>
      <c r="X249" s="21">
        <f>W249*$F$283</f>
        <v>60000</v>
      </c>
      <c r="Z249" s="21"/>
      <c r="AA249" s="4">
        <v>5</v>
      </c>
      <c r="AB249" s="21">
        <f t="shared" ref="AB249:AB251" si="230">AA249*$F$286</f>
        <v>46750</v>
      </c>
      <c r="AC249" s="4" t="s">
        <v>11</v>
      </c>
      <c r="AD249" s="21">
        <f t="shared" si="223"/>
        <v>15000</v>
      </c>
      <c r="AE249" s="21"/>
      <c r="AF249" s="21"/>
      <c r="AJ249" s="54" t="str">
        <f>D249</f>
        <v>Šmeralova</v>
      </c>
      <c r="AK249" s="77">
        <f t="shared" si="224"/>
        <v>116750</v>
      </c>
      <c r="AL249" s="69" t="str">
        <f t="shared" si="225"/>
        <v>ZELENÁ</v>
      </c>
      <c r="AM249" s="63" t="str">
        <f t="shared" si="226"/>
        <v>Šmeralova</v>
      </c>
      <c r="AN249" s="104">
        <f t="shared" si="227"/>
        <v>15000</v>
      </c>
      <c r="AO249" s="86" t="str">
        <f t="shared" si="228"/>
        <v>C</v>
      </c>
      <c r="AP249" s="91">
        <v>3031</v>
      </c>
    </row>
    <row r="250" spans="3:42" s="4" customFormat="1" ht="12" customHeight="1" x14ac:dyDescent="0.3">
      <c r="D250" s="4" t="s">
        <v>231</v>
      </c>
      <c r="E250" s="10" t="s">
        <v>301</v>
      </c>
      <c r="F250" s="4">
        <v>8</v>
      </c>
      <c r="I250" s="4">
        <v>8</v>
      </c>
      <c r="J250" s="21">
        <f t="shared" si="229"/>
        <v>16000</v>
      </c>
      <c r="L250" s="21"/>
      <c r="M250" s="4">
        <v>3</v>
      </c>
      <c r="N250" s="21">
        <f>M250*$F$274</f>
        <v>9000</v>
      </c>
      <c r="P250" s="21"/>
      <c r="R250" s="21"/>
      <c r="T250" s="21"/>
      <c r="V250" s="21"/>
      <c r="X250" s="21"/>
      <c r="Z250" s="21"/>
      <c r="AA250" s="4">
        <v>8</v>
      </c>
      <c r="AB250" s="21">
        <f t="shared" si="230"/>
        <v>74800</v>
      </c>
      <c r="AC250" s="4" t="s">
        <v>11</v>
      </c>
      <c r="AD250" s="21">
        <f t="shared" si="223"/>
        <v>24000</v>
      </c>
      <c r="AE250" s="21"/>
      <c r="AF250" s="21"/>
      <c r="AJ250" s="54" t="str">
        <f>D250</f>
        <v>Šrámkova</v>
      </c>
      <c r="AK250" s="77">
        <f t="shared" si="224"/>
        <v>99800</v>
      </c>
      <c r="AL250" s="69" t="str">
        <f t="shared" si="225"/>
        <v>ZELENÁ</v>
      </c>
      <c r="AM250" s="63" t="str">
        <f t="shared" si="226"/>
        <v>Šrámkova</v>
      </c>
      <c r="AN250" s="104">
        <f t="shared" si="227"/>
        <v>24000</v>
      </c>
      <c r="AO250" s="86" t="str">
        <f t="shared" si="228"/>
        <v>C</v>
      </c>
      <c r="AP250" s="91">
        <v>3031</v>
      </c>
    </row>
    <row r="251" spans="3:42" s="4" customFormat="1" ht="12" customHeight="1" thickBot="1" x14ac:dyDescent="0.35">
      <c r="D251" s="4" t="s">
        <v>232</v>
      </c>
      <c r="E251" s="10" t="s">
        <v>301</v>
      </c>
      <c r="F251" s="4">
        <v>17</v>
      </c>
      <c r="G251" s="4">
        <v>13</v>
      </c>
      <c r="H251" s="4">
        <v>16</v>
      </c>
      <c r="J251" s="21"/>
      <c r="L251" s="21"/>
      <c r="N251" s="21"/>
      <c r="P251" s="21"/>
      <c r="R251" s="21"/>
      <c r="S251" s="4">
        <v>1</v>
      </c>
      <c r="T251" s="21">
        <f>S251*$F$279</f>
        <v>17000</v>
      </c>
      <c r="V251" s="21"/>
      <c r="X251" s="21"/>
      <c r="Z251" s="21"/>
      <c r="AA251" s="4">
        <v>4</v>
      </c>
      <c r="AB251" s="21">
        <f t="shared" si="230"/>
        <v>37400</v>
      </c>
      <c r="AC251" s="4" t="s">
        <v>11</v>
      </c>
      <c r="AD251" s="21">
        <f t="shared" si="223"/>
        <v>51000</v>
      </c>
      <c r="AE251" s="21"/>
      <c r="AF251" s="21"/>
      <c r="AJ251" s="55" t="str">
        <f>D251</f>
        <v>Štefánikova</v>
      </c>
      <c r="AK251" s="77">
        <f t="shared" si="224"/>
        <v>54400</v>
      </c>
      <c r="AL251" s="70" t="str">
        <f t="shared" si="225"/>
        <v>ZELENÁ</v>
      </c>
      <c r="AM251" s="64" t="str">
        <f t="shared" si="226"/>
        <v>Štefánikova</v>
      </c>
      <c r="AN251" s="105">
        <f t="shared" si="227"/>
        <v>51000</v>
      </c>
      <c r="AO251" s="87" t="str">
        <f t="shared" si="228"/>
        <v>C</v>
      </c>
      <c r="AP251" s="91">
        <v>3031</v>
      </c>
    </row>
    <row r="252" spans="3:42" s="4" customFormat="1" ht="15" hidden="1" thickBot="1" x14ac:dyDescent="0.35">
      <c r="C252" s="4" t="s">
        <v>233</v>
      </c>
    </row>
    <row r="253" spans="3:42" s="4" customFormat="1" ht="12" customHeight="1" thickBot="1" x14ac:dyDescent="0.35">
      <c r="D253" s="4" t="s">
        <v>234</v>
      </c>
      <c r="E253" s="10" t="s">
        <v>301</v>
      </c>
      <c r="F253" s="4">
        <v>7</v>
      </c>
      <c r="H253" s="4">
        <v>2</v>
      </c>
      <c r="I253" s="4">
        <v>5</v>
      </c>
      <c r="J253" s="21">
        <f>I253*$F$270</f>
        <v>10000</v>
      </c>
      <c r="L253" s="21"/>
      <c r="N253" s="21"/>
      <c r="P253" s="21"/>
      <c r="R253" s="21"/>
      <c r="T253" s="21"/>
      <c r="V253" s="21"/>
      <c r="X253" s="21"/>
      <c r="Z253" s="21"/>
      <c r="AA253" s="4">
        <v>7</v>
      </c>
      <c r="AB253" s="21">
        <f>AA253*$F$286</f>
        <v>65450</v>
      </c>
      <c r="AC253" s="4" t="s">
        <v>11</v>
      </c>
      <c r="AD253" s="21">
        <f>F253*$F$293</f>
        <v>21000</v>
      </c>
      <c r="AE253" s="21"/>
      <c r="AF253" s="21"/>
      <c r="AJ253" s="61" t="str">
        <f>D253</f>
        <v>Žižkova</v>
      </c>
      <c r="AK253" s="77">
        <f>J253+L253+N253+P253+R253+T253+V253+X253+Z253+AB253</f>
        <v>75450</v>
      </c>
      <c r="AL253" s="72" t="str">
        <f>E253</f>
        <v>ZELENÁ</v>
      </c>
      <c r="AM253" s="66" t="str">
        <f>AJ253</f>
        <v>Žižkova</v>
      </c>
      <c r="AN253" s="107">
        <f>AD253</f>
        <v>21000</v>
      </c>
      <c r="AO253" s="89" t="str">
        <f>AC253</f>
        <v>C</v>
      </c>
      <c r="AP253" s="91">
        <v>3031</v>
      </c>
    </row>
    <row r="254" spans="3:42" s="4" customFormat="1" ht="15" hidden="1" thickBot="1" x14ac:dyDescent="0.35">
      <c r="C254" s="4" t="s">
        <v>235</v>
      </c>
    </row>
    <row r="255" spans="3:42" s="4" customFormat="1" ht="12" customHeight="1" x14ac:dyDescent="0.3">
      <c r="D255" s="12" t="s">
        <v>236</v>
      </c>
      <c r="E255" s="10" t="s">
        <v>301</v>
      </c>
      <c r="F255" s="4">
        <v>30</v>
      </c>
      <c r="G255" s="4">
        <v>20</v>
      </c>
      <c r="H255" s="4">
        <v>20</v>
      </c>
      <c r="I255" s="4">
        <v>11</v>
      </c>
      <c r="J255" s="21">
        <f t="shared" ref="J255:J256" si="231">I255*$F$270</f>
        <v>22000</v>
      </c>
      <c r="L255" s="21"/>
      <c r="M255" s="4">
        <v>1</v>
      </c>
      <c r="N255" s="21">
        <f>M255*$F$274</f>
        <v>3000</v>
      </c>
      <c r="P255" s="21"/>
      <c r="R255" s="21"/>
      <c r="T255" s="21"/>
      <c r="V255" s="21"/>
      <c r="W255" s="4">
        <v>4</v>
      </c>
      <c r="X255" s="21">
        <f>W255*$F$283</f>
        <v>120000</v>
      </c>
      <c r="Z255" s="21"/>
      <c r="AA255" s="4">
        <v>11</v>
      </c>
      <c r="AB255" s="21">
        <f>AA255*$F$286</f>
        <v>102850</v>
      </c>
      <c r="AC255" s="4" t="s">
        <v>11</v>
      </c>
      <c r="AD255" s="21">
        <f t="shared" ref="AD255:AD256" si="232">F255*$F$293</f>
        <v>90000</v>
      </c>
      <c r="AE255" s="21"/>
      <c r="AF255" s="21"/>
      <c r="AG255" s="4" t="s">
        <v>284</v>
      </c>
      <c r="AJ255" s="52" t="str">
        <f>D255</f>
        <v>Čechova</v>
      </c>
      <c r="AK255" s="77">
        <f t="shared" ref="AK255:AK256" si="233">J255+L255+N255+P255+R255+T255+V255+X255+Z255+AB255</f>
        <v>247850</v>
      </c>
      <c r="AL255" s="71" t="str">
        <f t="shared" ref="AL255:AL256" si="234">E255</f>
        <v>ZELENÁ</v>
      </c>
      <c r="AM255" s="65" t="str">
        <f t="shared" ref="AM255:AM256" si="235">AJ255</f>
        <v>Čechova</v>
      </c>
      <c r="AN255" s="106">
        <f t="shared" ref="AN255:AN263" si="236">AD255</f>
        <v>90000</v>
      </c>
      <c r="AO255" s="88" t="str">
        <f t="shared" ref="AO255:AO256" si="237">AC255</f>
        <v>C</v>
      </c>
      <c r="AP255" s="91">
        <v>3031</v>
      </c>
    </row>
    <row r="256" spans="3:42" s="4" customFormat="1" ht="12" customHeight="1" thickBot="1" x14ac:dyDescent="0.35">
      <c r="D256" s="4" t="s">
        <v>237</v>
      </c>
      <c r="E256" s="10" t="s">
        <v>301</v>
      </c>
      <c r="F256" s="4">
        <v>4</v>
      </c>
      <c r="I256" s="4">
        <v>4</v>
      </c>
      <c r="J256" s="21">
        <f t="shared" si="231"/>
        <v>8000</v>
      </c>
      <c r="L256" s="21"/>
      <c r="N256" s="21"/>
      <c r="O256" s="4">
        <v>1</v>
      </c>
      <c r="P256" s="21">
        <f>O256*$F$276</f>
        <v>6000</v>
      </c>
      <c r="R256" s="21"/>
      <c r="T256" s="21"/>
      <c r="V256" s="21"/>
      <c r="X256" s="21"/>
      <c r="Z256" s="21"/>
      <c r="AA256" s="4">
        <v>4</v>
      </c>
      <c r="AB256" s="21">
        <f>AA256*$F$286</f>
        <v>37400</v>
      </c>
      <c r="AC256" s="4" t="s">
        <v>11</v>
      </c>
      <c r="AD256" s="21">
        <f t="shared" si="232"/>
        <v>12000</v>
      </c>
      <c r="AE256" s="21"/>
      <c r="AF256" s="21"/>
      <c r="AJ256" s="55" t="str">
        <f>D256</f>
        <v>Česká</v>
      </c>
      <c r="AK256" s="77">
        <f t="shared" si="233"/>
        <v>51400</v>
      </c>
      <c r="AL256" s="70" t="str">
        <f t="shared" si="234"/>
        <v>ZELENÁ</v>
      </c>
      <c r="AM256" s="98" t="str">
        <f t="shared" si="235"/>
        <v>Česká</v>
      </c>
      <c r="AN256" s="108">
        <f t="shared" si="236"/>
        <v>12000</v>
      </c>
      <c r="AO256" s="99" t="str">
        <f t="shared" si="237"/>
        <v>C</v>
      </c>
      <c r="AP256" s="100">
        <v>3031</v>
      </c>
    </row>
    <row r="257" spans="3:42" s="4" customFormat="1" ht="12" customHeight="1" x14ac:dyDescent="0.3">
      <c r="J257" s="21"/>
      <c r="L257" s="21"/>
      <c r="N257" s="21"/>
      <c r="P257" s="21"/>
      <c r="R257" s="21"/>
      <c r="T257" s="21"/>
      <c r="V257" s="21"/>
      <c r="X257" s="21"/>
      <c r="Z257" s="21"/>
      <c r="AB257" s="21"/>
      <c r="AD257" s="21"/>
      <c r="AF257" s="21"/>
      <c r="AL257" s="73"/>
      <c r="AM257" s="52" t="s">
        <v>387</v>
      </c>
      <c r="AN257" s="112">
        <v>3360000</v>
      </c>
      <c r="AO257" s="53" t="s">
        <v>6</v>
      </c>
      <c r="AP257" s="101">
        <v>2022</v>
      </c>
    </row>
    <row r="258" spans="3:42" s="4" customFormat="1" ht="12" customHeight="1" thickBot="1" x14ac:dyDescent="0.35">
      <c r="C258" s="4" t="s">
        <v>262</v>
      </c>
      <c r="J258" s="21"/>
      <c r="L258" s="21"/>
      <c r="N258" s="21"/>
      <c r="P258" s="21"/>
      <c r="R258" s="21"/>
      <c r="T258" s="21"/>
      <c r="V258" s="21"/>
      <c r="X258" s="21"/>
      <c r="Z258" s="21"/>
      <c r="AB258" s="21"/>
      <c r="AD258" s="21"/>
      <c r="AF258" s="21"/>
      <c r="AL258" s="73"/>
      <c r="AM258" s="55" t="s">
        <v>388</v>
      </c>
      <c r="AN258" s="113">
        <v>480000</v>
      </c>
      <c r="AO258" s="56" t="s">
        <v>6</v>
      </c>
      <c r="AP258" s="102">
        <v>2021</v>
      </c>
    </row>
    <row r="259" spans="3:42" s="4" customFormat="1" ht="12" customHeight="1" x14ac:dyDescent="0.3">
      <c r="D259" s="12" t="s">
        <v>263</v>
      </c>
      <c r="E259" s="2" t="s">
        <v>276</v>
      </c>
      <c r="F259" s="4">
        <v>0</v>
      </c>
      <c r="J259" s="21"/>
      <c r="L259" s="21"/>
      <c r="N259" s="21"/>
      <c r="P259" s="21"/>
      <c r="R259" s="21"/>
      <c r="T259" s="21"/>
      <c r="V259" s="21"/>
      <c r="W259" s="4">
        <v>12</v>
      </c>
      <c r="X259" s="21">
        <f>W259*$F$283</f>
        <v>360000</v>
      </c>
      <c r="Z259" s="21"/>
      <c r="AB259" s="21"/>
      <c r="AC259" s="4" t="s">
        <v>11</v>
      </c>
      <c r="AD259" s="21">
        <f t="shared" ref="AD259:AD260" si="238">F259*$F$293</f>
        <v>0</v>
      </c>
      <c r="AF259" s="21"/>
      <c r="AK259" s="78">
        <f t="shared" ref="AK255:AK260" si="239">J259+L259+N259+P259+R259+T259+V259+X259+Z259+AB259+AD259</f>
        <v>360000</v>
      </c>
      <c r="AL259" s="73"/>
      <c r="AN259" s="109">
        <f t="shared" si="236"/>
        <v>0</v>
      </c>
    </row>
    <row r="260" spans="3:42" ht="12" customHeight="1" x14ac:dyDescent="0.3">
      <c r="D260" s="4" t="s">
        <v>304</v>
      </c>
      <c r="E260" s="10" t="s">
        <v>301</v>
      </c>
      <c r="F260">
        <v>126</v>
      </c>
      <c r="AA260">
        <v>126</v>
      </c>
      <c r="AB260" s="21">
        <f>AA260*$F$286</f>
        <v>1178100</v>
      </c>
      <c r="AC260" s="4" t="s">
        <v>11</v>
      </c>
      <c r="AD260" s="21">
        <f t="shared" si="238"/>
        <v>378000</v>
      </c>
      <c r="AG260" t="s">
        <v>305</v>
      </c>
      <c r="AK260" s="78">
        <f t="shared" si="239"/>
        <v>1556100</v>
      </c>
      <c r="AL260" s="73"/>
      <c r="AM260" s="4"/>
      <c r="AN260" s="109">
        <f t="shared" si="236"/>
        <v>378000</v>
      </c>
    </row>
    <row r="261" spans="3:42" ht="12" customHeight="1" x14ac:dyDescent="0.3">
      <c r="D261" s="4" t="s">
        <v>348</v>
      </c>
      <c r="E261" s="10" t="s">
        <v>301</v>
      </c>
      <c r="AC261">
        <v>28</v>
      </c>
      <c r="AD261" s="21">
        <f>AC261*$F$290</f>
        <v>3360000</v>
      </c>
      <c r="AK261" s="78"/>
      <c r="AL261" s="73"/>
      <c r="AM261" s="4"/>
      <c r="AN261" s="109">
        <f t="shared" si="236"/>
        <v>3360000</v>
      </c>
    </row>
    <row r="262" spans="3:42" ht="12" customHeight="1" x14ac:dyDescent="0.3">
      <c r="D262" s="4" t="s">
        <v>349</v>
      </c>
      <c r="E262" s="10" t="s">
        <v>301</v>
      </c>
      <c r="AC262">
        <v>6</v>
      </c>
      <c r="AD262" s="21">
        <f>AC262*$F$289</f>
        <v>480000</v>
      </c>
      <c r="AK262" s="78"/>
      <c r="AL262" s="73"/>
      <c r="AM262" s="4"/>
      <c r="AN262" s="109">
        <f t="shared" si="236"/>
        <v>480000</v>
      </c>
    </row>
    <row r="263" spans="3:42" ht="12" customHeight="1" x14ac:dyDescent="0.3">
      <c r="D263" s="4" t="s">
        <v>350</v>
      </c>
      <c r="E263" s="3" t="s">
        <v>277</v>
      </c>
      <c r="AC263" s="4"/>
      <c r="AE263" s="4">
        <v>10000</v>
      </c>
      <c r="AF263" s="21">
        <f>AE263*$F$291</f>
        <v>17000000</v>
      </c>
      <c r="AK263" s="78"/>
      <c r="AL263" s="73"/>
      <c r="AM263" s="4"/>
      <c r="AN263" s="109">
        <f t="shared" si="236"/>
        <v>0</v>
      </c>
    </row>
    <row r="265" spans="3:42" s="15" customFormat="1" ht="12" customHeight="1" x14ac:dyDescent="0.3">
      <c r="D265" s="17" t="str">
        <f>D1</f>
        <v>Ulice</v>
      </c>
      <c r="E265" s="18" t="s">
        <v>306</v>
      </c>
      <c r="F265" s="17" t="str">
        <f>F1</f>
        <v>počet SB</v>
      </c>
      <c r="G265" s="17" t="str">
        <f t="shared" ref="G265:AA265" si="240">G1</f>
        <v>LED stávající</v>
      </c>
      <c r="H265" s="17" t="str">
        <f t="shared" si="240"/>
        <v>Pozink</v>
      </c>
      <c r="I265" s="17" t="str">
        <f t="shared" si="240"/>
        <v>Nátěr</v>
      </c>
      <c r="J265" s="23"/>
      <c r="K265" s="17" t="str">
        <f t="shared" si="240"/>
        <v>koroze</v>
      </c>
      <c r="L265" s="23"/>
      <c r="M265" s="17" t="str">
        <f t="shared" si="240"/>
        <v>Výměna Patice</v>
      </c>
      <c r="N265" s="23"/>
      <c r="O265" s="17" t="str">
        <f t="shared" si="240"/>
        <v>BETON zákl.+ rovnání</v>
      </c>
      <c r="P265" s="23"/>
      <c r="Q265" s="17" t="str">
        <f t="shared" si="240"/>
        <v>Prořez</v>
      </c>
      <c r="R265" s="23"/>
      <c r="S265" s="17" t="str">
        <f t="shared" si="240"/>
        <v>Výměna SM</v>
      </c>
      <c r="T265" s="23"/>
      <c r="U265" s="17" t="str">
        <f t="shared" si="240"/>
        <v>doplnit svítidlo + výložník</v>
      </c>
      <c r="V265" s="23"/>
      <c r="W265" s="17" t="str">
        <f t="shared" si="240"/>
        <v>doplnit SM + kabel</v>
      </c>
      <c r="X265" s="23"/>
      <c r="Y265" s="17" t="str">
        <f t="shared" si="240"/>
        <v>X nesvítí/NEBO POŠKOZENÉ SVÍTIDLO</v>
      </c>
      <c r="Z265" s="23"/>
      <c r="AA265" s="17" t="str">
        <f t="shared" si="240"/>
        <v>Nová LED</v>
      </c>
      <c r="AB265" s="23">
        <f t="shared" ref="AB265:AC265" si="241">AB1</f>
        <v>0</v>
      </c>
      <c r="AC265" s="17" t="str">
        <f t="shared" si="241"/>
        <v>řízení</v>
      </c>
      <c r="AD265" s="23">
        <f t="shared" ref="AD265:AE265" si="242">AD1</f>
        <v>0</v>
      </c>
      <c r="AE265" s="17" t="str">
        <f t="shared" si="242"/>
        <v>Kabeláž</v>
      </c>
      <c r="AF265" s="17">
        <f t="shared" ref="AF265:AH265" si="243">AF1</f>
        <v>0</v>
      </c>
      <c r="AG265" s="17" t="s">
        <v>351</v>
      </c>
      <c r="AH265" s="23">
        <f t="shared" si="243"/>
        <v>0</v>
      </c>
      <c r="AK265" s="79"/>
      <c r="AL265" s="74"/>
      <c r="AN265" s="110"/>
    </row>
    <row r="266" spans="3:42" ht="12" customHeight="1" x14ac:dyDescent="0.3">
      <c r="D266" s="1" t="s">
        <v>308</v>
      </c>
      <c r="E266" s="16">
        <f>SUM(F2:F256)</f>
        <v>2353</v>
      </c>
      <c r="F266" s="1">
        <f>SUM(F2:F265)</f>
        <v>2479</v>
      </c>
      <c r="G266" s="1">
        <f>SUM(G2:G265)</f>
        <v>558</v>
      </c>
      <c r="H266" s="1">
        <f>SUM(H2:H265)</f>
        <v>1015</v>
      </c>
      <c r="I266" s="1">
        <f>SUM(I2:I265)</f>
        <v>1194</v>
      </c>
      <c r="J266" s="1">
        <f t="shared" ref="J266" si="244">SUM(J2:J265)</f>
        <v>2475500</v>
      </c>
      <c r="K266" s="1">
        <f t="shared" ref="K266" si="245">SUM(K2:K265)</f>
        <v>158</v>
      </c>
      <c r="L266" s="1">
        <f t="shared" ref="L266" si="246">SUM(L2:L265)</f>
        <v>412500</v>
      </c>
      <c r="M266" s="1">
        <f t="shared" ref="M266" si="247">SUM(M2:M265)</f>
        <v>68</v>
      </c>
      <c r="N266" s="1">
        <f t="shared" ref="N266" si="248">SUM(N2:N265)</f>
        <v>212400</v>
      </c>
      <c r="O266" s="1">
        <f t="shared" ref="O266" si="249">SUM(O2:O265)</f>
        <v>39</v>
      </c>
      <c r="P266" s="1">
        <f t="shared" ref="P266" si="250">SUM(P2:P265)</f>
        <v>249000</v>
      </c>
      <c r="Q266" s="1">
        <f t="shared" ref="Q266" si="251">SUM(Q2:Q265)</f>
        <v>28</v>
      </c>
      <c r="R266" s="1">
        <f t="shared" ref="R266" si="252">SUM(R2:R265)</f>
        <v>14000</v>
      </c>
      <c r="S266" s="1">
        <f t="shared" ref="S266" si="253">SUM(S2:S265)</f>
        <v>52</v>
      </c>
      <c r="T266" s="1">
        <f t="shared" ref="T266" si="254">SUM(T2:T265)</f>
        <v>1024000</v>
      </c>
      <c r="U266" s="1">
        <f t="shared" ref="U266" si="255">SUM(U2:U265)</f>
        <v>20</v>
      </c>
      <c r="V266" s="1">
        <f t="shared" ref="V266" si="256">SUM(V2:V265)</f>
        <v>235500</v>
      </c>
      <c r="W266" s="1">
        <f t="shared" ref="W266" si="257">SUM(W2:W265)</f>
        <v>173</v>
      </c>
      <c r="X266" s="1">
        <f t="shared" ref="X266" si="258">SUM(X2:X265)</f>
        <v>6180000</v>
      </c>
      <c r="Y266" s="1">
        <f t="shared" ref="Y266" si="259">SUM(Y2:Y265)</f>
        <v>37</v>
      </c>
      <c r="Z266" s="1">
        <f t="shared" ref="Z266" si="260">SUM(Z2:Z265)</f>
        <v>37000</v>
      </c>
      <c r="AA266" s="1">
        <f t="shared" ref="AA266" si="261">SUM(AA2:AA265)</f>
        <v>1901</v>
      </c>
      <c r="AB266" s="1">
        <f t="shared" ref="AB266" si="262">SUM(AB2:AB265)</f>
        <v>18167050</v>
      </c>
      <c r="AC266" s="1">
        <f t="shared" ref="AC266" si="263">SUM(AC2:AC265)</f>
        <v>34</v>
      </c>
      <c r="AD266" s="1">
        <f t="shared" ref="AD266" si="264">SUM(AD2:AD265)</f>
        <v>11277000</v>
      </c>
      <c r="AE266" s="1">
        <f t="shared" ref="AE266" si="265">SUM(AE2:AE265)</f>
        <v>10000</v>
      </c>
      <c r="AF266" s="1">
        <f t="shared" ref="AF266" si="266">SUM(AF2:AF265)</f>
        <v>17000000</v>
      </c>
      <c r="AG266" s="1">
        <v>10</v>
      </c>
      <c r="AH266" s="1">
        <f>AG266*$F$292</f>
        <v>1500000</v>
      </c>
      <c r="AK266" s="80">
        <f>SUBTOTAL(9,AK3:AK265)</f>
        <v>29280450</v>
      </c>
      <c r="AN266" s="111">
        <f>SUBTOTAL(9,AN3:AN265)</f>
        <v>15045000</v>
      </c>
    </row>
    <row r="268" spans="3:42" ht="12" customHeight="1" x14ac:dyDescent="0.3">
      <c r="D268" t="s">
        <v>325</v>
      </c>
      <c r="AG268" s="29" t="s">
        <v>353</v>
      </c>
    </row>
    <row r="269" spans="3:42" ht="31.2" customHeight="1" x14ac:dyDescent="0.45">
      <c r="AG269" s="28">
        <f>J266+L266+N266+P266+R266+T266+V266+X266+Z266+AB266+AD266+AF266+AH266</f>
        <v>58783950</v>
      </c>
    </row>
    <row r="270" spans="3:42" ht="12" customHeight="1" x14ac:dyDescent="0.3">
      <c r="D270" t="s">
        <v>326</v>
      </c>
      <c r="F270">
        <v>2000</v>
      </c>
    </row>
    <row r="271" spans="3:42" ht="12" customHeight="1" x14ac:dyDescent="0.3">
      <c r="D271" t="s">
        <v>327</v>
      </c>
      <c r="F271">
        <v>2500</v>
      </c>
    </row>
    <row r="272" spans="3:42" ht="12" customHeight="1" x14ac:dyDescent="0.3">
      <c r="D272" t="s">
        <v>328</v>
      </c>
      <c r="F272">
        <v>500</v>
      </c>
    </row>
    <row r="273" spans="4:34" ht="12" customHeight="1" x14ac:dyDescent="0.3">
      <c r="D273" t="s">
        <v>329</v>
      </c>
      <c r="F273">
        <v>700</v>
      </c>
      <c r="AG273" s="83">
        <f>AG269-AD266</f>
        <v>47506950</v>
      </c>
    </row>
    <row r="274" spans="4:34" ht="12" customHeight="1" x14ac:dyDescent="0.3">
      <c r="D274" t="s">
        <v>330</v>
      </c>
      <c r="F274">
        <v>3000</v>
      </c>
    </row>
    <row r="275" spans="4:34" ht="12" customHeight="1" x14ac:dyDescent="0.3">
      <c r="D275" t="s">
        <v>331</v>
      </c>
      <c r="F275">
        <v>3600</v>
      </c>
    </row>
    <row r="276" spans="4:34" ht="12" customHeight="1" x14ac:dyDescent="0.3">
      <c r="D276" t="s">
        <v>332</v>
      </c>
      <c r="F276">
        <v>6000</v>
      </c>
    </row>
    <row r="277" spans="4:34" ht="12" customHeight="1" x14ac:dyDescent="0.3">
      <c r="D277" t="s">
        <v>333</v>
      </c>
      <c r="F277">
        <v>7500</v>
      </c>
      <c r="AH277" s="83">
        <f>AG273-AB266</f>
        <v>29339900</v>
      </c>
    </row>
    <row r="278" spans="4:34" ht="12" customHeight="1" x14ac:dyDescent="0.3">
      <c r="D278" t="s">
        <v>317</v>
      </c>
      <c r="F278">
        <v>500</v>
      </c>
    </row>
    <row r="279" spans="4:34" ht="12" customHeight="1" x14ac:dyDescent="0.3">
      <c r="D279" t="s">
        <v>334</v>
      </c>
      <c r="F279">
        <v>17000</v>
      </c>
    </row>
    <row r="280" spans="4:34" ht="12" customHeight="1" x14ac:dyDescent="0.3">
      <c r="D280" t="s">
        <v>335</v>
      </c>
      <c r="F280">
        <v>24000</v>
      </c>
    </row>
    <row r="281" spans="4:34" ht="12" customHeight="1" x14ac:dyDescent="0.3">
      <c r="D281" t="s">
        <v>336</v>
      </c>
      <c r="F281">
        <v>9500</v>
      </c>
      <c r="AH281" s="83">
        <f>AG273-AH277</f>
        <v>18167050</v>
      </c>
    </row>
    <row r="282" spans="4:34" ht="12" customHeight="1" x14ac:dyDescent="0.3">
      <c r="D282" t="s">
        <v>337</v>
      </c>
      <c r="F282">
        <v>13000</v>
      </c>
    </row>
    <row r="283" spans="4:34" ht="12" customHeight="1" x14ac:dyDescent="0.3">
      <c r="D283" t="s">
        <v>338</v>
      </c>
      <c r="F283">
        <v>30000</v>
      </c>
    </row>
    <row r="284" spans="4:34" ht="12" customHeight="1" x14ac:dyDescent="0.3">
      <c r="D284" t="s">
        <v>339</v>
      </c>
      <c r="F284">
        <v>45000</v>
      </c>
    </row>
    <row r="285" spans="4:34" ht="12" customHeight="1" x14ac:dyDescent="0.3">
      <c r="D285" t="s">
        <v>340</v>
      </c>
      <c r="F285">
        <v>1000</v>
      </c>
    </row>
    <row r="286" spans="4:34" ht="12" customHeight="1" x14ac:dyDescent="0.3">
      <c r="D286" t="s">
        <v>341</v>
      </c>
      <c r="F286">
        <v>9350</v>
      </c>
    </row>
    <row r="287" spans="4:34" ht="12" customHeight="1" x14ac:dyDescent="0.3">
      <c r="D287" t="s">
        <v>342</v>
      </c>
      <c r="F287">
        <v>10450</v>
      </c>
    </row>
    <row r="288" spans="4:34" ht="12" customHeight="1" x14ac:dyDescent="0.3">
      <c r="D288" t="s">
        <v>343</v>
      </c>
      <c r="F288">
        <v>13750</v>
      </c>
    </row>
    <row r="289" spans="4:7" ht="12" customHeight="1" x14ac:dyDescent="0.3">
      <c r="D289" t="s">
        <v>346</v>
      </c>
      <c r="F289">
        <v>80000</v>
      </c>
    </row>
    <row r="290" spans="4:7" ht="12" customHeight="1" x14ac:dyDescent="0.3">
      <c r="D290" t="s">
        <v>347</v>
      </c>
      <c r="F290">
        <v>120000</v>
      </c>
    </row>
    <row r="291" spans="4:7" ht="12" customHeight="1" x14ac:dyDescent="0.3">
      <c r="D291" t="s">
        <v>345</v>
      </c>
      <c r="F291">
        <v>1700</v>
      </c>
      <c r="G291" t="s">
        <v>379</v>
      </c>
    </row>
    <row r="292" spans="4:7" ht="12" customHeight="1" x14ac:dyDescent="0.3">
      <c r="D292" t="s">
        <v>352</v>
      </c>
      <c r="F292">
        <v>150000</v>
      </c>
    </row>
    <row r="293" spans="4:7" ht="12" customHeight="1" x14ac:dyDescent="0.3">
      <c r="D293" t="s">
        <v>374</v>
      </c>
      <c r="F293">
        <v>3000</v>
      </c>
    </row>
  </sheetData>
  <autoFilter ref="C1:AH256" xr:uid="{DD931623-8D2A-4E39-8851-F14E0E4D3CF3}">
    <filterColumn colId="2">
      <customFilters>
        <customFilter operator="notEqual" val=" "/>
      </customFilters>
    </filterColumn>
  </autoFilter>
  <pageMargins left="0.7" right="0.7" top="0.78740157499999996" bottom="0.78740157499999996" header="0.3" footer="0.3"/>
  <pageSetup paperSize="8"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D376F-0FE9-40D9-9694-B117BBC263DE}">
  <dimension ref="C2:Q11"/>
  <sheetViews>
    <sheetView topLeftCell="A37" workbookViewId="0">
      <selection activeCell="Q17" sqref="Q17"/>
    </sheetView>
  </sheetViews>
  <sheetFormatPr defaultRowHeight="14.4" x14ac:dyDescent="0.3"/>
  <cols>
    <col min="3" max="3" width="8.5546875" bestFit="1" customWidth="1"/>
    <col min="16" max="16" width="12.33203125" customWidth="1"/>
  </cols>
  <sheetData>
    <row r="2" spans="3:17" ht="40.200000000000003" customHeight="1" x14ac:dyDescent="0.3">
      <c r="C2" s="17" t="str">
        <f>data!D262</f>
        <v>Ulice</v>
      </c>
      <c r="D2" s="18" t="s">
        <v>306</v>
      </c>
      <c r="E2" s="17" t="str">
        <f>data!F262</f>
        <v>počet SB</v>
      </c>
      <c r="F2" s="17" t="str">
        <f>data!G262</f>
        <v>LED stávající</v>
      </c>
      <c r="G2" s="17" t="str">
        <f>data!H262</f>
        <v>Pozink</v>
      </c>
      <c r="H2" s="17" t="str">
        <f>data!I262</f>
        <v>Nátěr</v>
      </c>
      <c r="I2" s="17" t="s">
        <v>314</v>
      </c>
      <c r="J2" s="17" t="s">
        <v>315</v>
      </c>
      <c r="K2" s="17" t="s">
        <v>316</v>
      </c>
      <c r="L2" s="17" t="s">
        <v>317</v>
      </c>
      <c r="M2" s="17" t="str">
        <f>data!N262</f>
        <v>Výměna SM</v>
      </c>
      <c r="N2" s="17" t="str">
        <f>data!O262</f>
        <v>doplnit svítidlo + výložník</v>
      </c>
      <c r="O2" s="17" t="str">
        <f>data!P262</f>
        <v>doplnit SM + kabel</v>
      </c>
      <c r="P2" s="17" t="s">
        <v>318</v>
      </c>
      <c r="Q2" s="17" t="s">
        <v>319</v>
      </c>
    </row>
    <row r="3" spans="3:17" x14ac:dyDescent="0.3">
      <c r="C3" s="1" t="s">
        <v>307</v>
      </c>
      <c r="D3" s="1">
        <f>data!E263</f>
        <v>2324</v>
      </c>
      <c r="E3" s="1">
        <f>data!F263</f>
        <v>2450</v>
      </c>
      <c r="F3" s="1">
        <f>data!G263</f>
        <v>538</v>
      </c>
      <c r="G3" s="1">
        <f>data!H263</f>
        <v>995</v>
      </c>
      <c r="H3" s="1">
        <f>data!I263</f>
        <v>1194</v>
      </c>
      <c r="I3" s="1">
        <f>data!J263</f>
        <v>158</v>
      </c>
      <c r="J3" s="1">
        <f>data!K263</f>
        <v>68</v>
      </c>
      <c r="K3" s="1">
        <f>data!L263</f>
        <v>39</v>
      </c>
      <c r="L3" s="1">
        <f>data!M263</f>
        <v>28</v>
      </c>
      <c r="M3" s="1">
        <f>data!N263</f>
        <v>52</v>
      </c>
      <c r="N3" s="1">
        <f>data!O263</f>
        <v>20</v>
      </c>
      <c r="O3" s="1">
        <f>data!P263</f>
        <v>173</v>
      </c>
      <c r="P3" s="1">
        <f>data!R263</f>
        <v>37</v>
      </c>
      <c r="Q3" s="1">
        <f>D3-I3-J3-K3-L3-M3-N3-P3</f>
        <v>1922</v>
      </c>
    </row>
    <row r="4" spans="3:17" x14ac:dyDescent="0.3">
      <c r="F4">
        <f>D3-F3</f>
        <v>1786</v>
      </c>
      <c r="G4">
        <f>E3-G3</f>
        <v>1455</v>
      </c>
    </row>
    <row r="6" spans="3:17" x14ac:dyDescent="0.3">
      <c r="E6" t="s">
        <v>309</v>
      </c>
      <c r="G6">
        <f>F3</f>
        <v>538</v>
      </c>
      <c r="K6" t="s">
        <v>320</v>
      </c>
    </row>
    <row r="7" spans="3:17" x14ac:dyDescent="0.3">
      <c r="E7" t="s">
        <v>310</v>
      </c>
      <c r="G7">
        <f>F4</f>
        <v>1786</v>
      </c>
    </row>
    <row r="8" spans="3:17" x14ac:dyDescent="0.3">
      <c r="K8" t="s">
        <v>321</v>
      </c>
      <c r="L8">
        <v>26</v>
      </c>
    </row>
    <row r="9" spans="3:17" x14ac:dyDescent="0.3">
      <c r="E9" t="s">
        <v>311</v>
      </c>
      <c r="G9">
        <f>G3</f>
        <v>995</v>
      </c>
      <c r="K9" t="s">
        <v>322</v>
      </c>
      <c r="L9">
        <v>160</v>
      </c>
    </row>
    <row r="10" spans="3:17" x14ac:dyDescent="0.3">
      <c r="E10" t="s">
        <v>312</v>
      </c>
      <c r="G10">
        <f>H3</f>
        <v>1194</v>
      </c>
      <c r="K10" t="s">
        <v>323</v>
      </c>
      <c r="L10">
        <v>19</v>
      </c>
    </row>
    <row r="11" spans="3:17" x14ac:dyDescent="0.3">
      <c r="E11" t="s">
        <v>313</v>
      </c>
      <c r="G11">
        <f>D3-G9-G10</f>
        <v>135</v>
      </c>
      <c r="K11" t="s">
        <v>324</v>
      </c>
      <c r="L11">
        <v>13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8C66A-6D50-4D9C-B355-4B6AD8D5E331}">
  <sheetPr codeName="List1" filterMode="1">
    <pageSetUpPr fitToPage="1"/>
  </sheetPr>
  <dimension ref="A1:W263"/>
  <sheetViews>
    <sheetView topLeftCell="C1" zoomScale="80" zoomScaleNormal="80" workbookViewId="0">
      <pane ySplit="1" topLeftCell="A3" activePane="bottomLeft" state="frozen"/>
      <selection pane="bottomLeft" activeCell="V264" sqref="D1:V264"/>
    </sheetView>
  </sheetViews>
  <sheetFormatPr defaultRowHeight="14.4" x14ac:dyDescent="0.3"/>
  <cols>
    <col min="1" max="2" width="0" hidden="1" customWidth="1"/>
    <col min="4" max="4" width="28.5546875" customWidth="1"/>
    <col min="5" max="5" width="11.21875" bestFit="1" customWidth="1"/>
    <col min="6" max="6" width="10" customWidth="1"/>
    <col min="7" max="7" width="10.77734375" customWidth="1"/>
    <col min="8" max="8" width="10.33203125" customWidth="1"/>
    <col min="9" max="10" width="10.21875" customWidth="1"/>
    <col min="12" max="12" width="11.21875" customWidth="1"/>
    <col min="14" max="14" width="13.21875" customWidth="1"/>
    <col min="15" max="15" width="18" customWidth="1"/>
    <col min="16" max="16" width="12.6640625" customWidth="1"/>
    <col min="17" max="17" width="17.44140625" customWidth="1"/>
    <col min="18" max="18" width="14.88671875" customWidth="1"/>
    <col min="19" max="19" width="11.21875" customWidth="1"/>
    <col min="21" max="21" width="14.77734375" style="35" customWidth="1"/>
    <col min="22" max="22" width="25.88671875" customWidth="1"/>
  </cols>
  <sheetData>
    <row r="1" spans="1:23" s="13" customFormat="1" ht="51" customHeight="1" x14ac:dyDescent="0.3">
      <c r="A1"/>
      <c r="B1"/>
      <c r="D1" s="14" t="s">
        <v>209</v>
      </c>
      <c r="E1" s="14" t="s">
        <v>270</v>
      </c>
      <c r="F1" s="14" t="s">
        <v>241</v>
      </c>
      <c r="G1" s="14" t="s">
        <v>238</v>
      </c>
      <c r="H1" s="14" t="s">
        <v>213</v>
      </c>
      <c r="I1" s="14" t="s">
        <v>210</v>
      </c>
      <c r="J1" s="14" t="s">
        <v>243</v>
      </c>
      <c r="K1" s="14" t="s">
        <v>315</v>
      </c>
      <c r="L1" s="14" t="s">
        <v>300</v>
      </c>
      <c r="M1" s="14" t="s">
        <v>211</v>
      </c>
      <c r="N1" s="14" t="s">
        <v>212</v>
      </c>
      <c r="O1" s="14" t="s">
        <v>242</v>
      </c>
      <c r="P1" s="14" t="s">
        <v>244</v>
      </c>
      <c r="Q1" s="14" t="s">
        <v>252</v>
      </c>
      <c r="R1" s="14" t="s">
        <v>249</v>
      </c>
      <c r="S1" s="14" t="s">
        <v>239</v>
      </c>
      <c r="T1" s="14" t="s">
        <v>240</v>
      </c>
      <c r="U1" s="14" t="s">
        <v>369</v>
      </c>
      <c r="V1" s="14" t="s">
        <v>303</v>
      </c>
    </row>
    <row r="2" spans="1:23" s="4" customFormat="1" hidden="1" x14ac:dyDescent="0.3">
      <c r="D2" s="4" t="s">
        <v>259</v>
      </c>
      <c r="E2" s="10" t="s">
        <v>301</v>
      </c>
      <c r="F2" s="4">
        <v>24</v>
      </c>
      <c r="G2" s="4">
        <v>14</v>
      </c>
      <c r="H2" s="4">
        <v>14</v>
      </c>
      <c r="S2" s="4">
        <v>10</v>
      </c>
      <c r="T2" s="4" t="s">
        <v>1</v>
      </c>
      <c r="W2" s="5" t="s">
        <v>245</v>
      </c>
    </row>
    <row r="3" spans="1:23" s="4" customFormat="1" x14ac:dyDescent="0.3">
      <c r="D3" s="4" t="s">
        <v>260</v>
      </c>
      <c r="E3" s="10" t="s">
        <v>301</v>
      </c>
      <c r="F3" s="4">
        <v>9</v>
      </c>
      <c r="I3" s="4">
        <v>9</v>
      </c>
      <c r="S3" s="4">
        <v>9</v>
      </c>
      <c r="T3" s="4" t="s">
        <v>11</v>
      </c>
      <c r="U3" s="4" t="s">
        <v>371</v>
      </c>
      <c r="W3" s="5"/>
    </row>
    <row r="4" spans="1:23" s="4" customFormat="1" x14ac:dyDescent="0.3">
      <c r="D4" s="6" t="s">
        <v>0</v>
      </c>
      <c r="E4" s="10" t="s">
        <v>301</v>
      </c>
      <c r="F4" s="6">
        <v>12</v>
      </c>
      <c r="G4" s="6"/>
      <c r="H4" s="6"/>
      <c r="I4" s="6">
        <v>6</v>
      </c>
      <c r="J4" s="6">
        <v>2</v>
      </c>
      <c r="K4" s="6"/>
      <c r="L4" s="6"/>
      <c r="M4" s="6"/>
      <c r="N4" s="6"/>
      <c r="O4" s="6"/>
      <c r="P4" s="6">
        <v>2</v>
      </c>
      <c r="Q4" s="6"/>
      <c r="R4" s="6"/>
      <c r="S4" s="6">
        <v>6</v>
      </c>
      <c r="T4" s="6" t="s">
        <v>6</v>
      </c>
      <c r="U4" s="4" t="s">
        <v>373</v>
      </c>
      <c r="V4" s="4" t="s">
        <v>265</v>
      </c>
      <c r="W4" s="5" t="s">
        <v>246</v>
      </c>
    </row>
    <row r="5" spans="1:23" s="4" customFormat="1" hidden="1" x14ac:dyDescent="0.3">
      <c r="C5" s="4" t="s">
        <v>1</v>
      </c>
      <c r="W5" s="5" t="s">
        <v>247</v>
      </c>
    </row>
    <row r="6" spans="1:23" s="4" customFormat="1" x14ac:dyDescent="0.3">
      <c r="D6" s="4" t="s">
        <v>2</v>
      </c>
      <c r="E6" s="10" t="s">
        <v>301</v>
      </c>
      <c r="F6" s="6">
        <v>4</v>
      </c>
      <c r="I6" s="4">
        <v>4</v>
      </c>
      <c r="S6" s="6">
        <v>4</v>
      </c>
      <c r="T6" s="6" t="s">
        <v>11</v>
      </c>
      <c r="U6" s="4" t="s">
        <v>371</v>
      </c>
      <c r="W6" s="5" t="s">
        <v>248</v>
      </c>
    </row>
    <row r="7" spans="1:23" s="4" customFormat="1" x14ac:dyDescent="0.3">
      <c r="D7" s="7" t="s">
        <v>3</v>
      </c>
      <c r="E7" s="10" t="s">
        <v>301</v>
      </c>
      <c r="F7" s="6">
        <v>13</v>
      </c>
      <c r="G7" s="4">
        <v>3</v>
      </c>
      <c r="I7" s="4">
        <v>13</v>
      </c>
      <c r="S7" s="6">
        <v>10</v>
      </c>
      <c r="T7" s="6" t="s">
        <v>11</v>
      </c>
      <c r="U7" s="4" t="s">
        <v>371</v>
      </c>
      <c r="W7" s="8"/>
    </row>
    <row r="8" spans="1:23" s="4" customFormat="1" hidden="1" x14ac:dyDescent="0.3">
      <c r="D8" s="7" t="s">
        <v>291</v>
      </c>
      <c r="E8" s="11" t="s">
        <v>302</v>
      </c>
      <c r="F8" s="6">
        <v>2</v>
      </c>
      <c r="G8" s="4">
        <v>2</v>
      </c>
      <c r="H8" s="4">
        <v>2</v>
      </c>
      <c r="T8" s="6" t="s">
        <v>11</v>
      </c>
      <c r="U8" s="6"/>
    </row>
    <row r="9" spans="1:23" s="4" customFormat="1" hidden="1" x14ac:dyDescent="0.3">
      <c r="D9" s="4" t="s">
        <v>4</v>
      </c>
      <c r="E9" s="10" t="s">
        <v>301</v>
      </c>
      <c r="F9" s="4">
        <v>4</v>
      </c>
      <c r="H9" s="4">
        <v>4</v>
      </c>
      <c r="S9" s="4">
        <v>4</v>
      </c>
      <c r="T9" s="4" t="s">
        <v>11</v>
      </c>
      <c r="U9" s="4" t="s">
        <v>371</v>
      </c>
    </row>
    <row r="10" spans="1:23" s="4" customFormat="1" hidden="1" x14ac:dyDescent="0.3">
      <c r="D10" s="4" t="s">
        <v>5</v>
      </c>
      <c r="E10" s="10" t="s">
        <v>301</v>
      </c>
      <c r="F10" s="4">
        <v>5</v>
      </c>
      <c r="H10" s="4">
        <v>5</v>
      </c>
      <c r="S10" s="4">
        <v>5</v>
      </c>
      <c r="T10" s="4" t="s">
        <v>11</v>
      </c>
      <c r="U10" s="4" t="s">
        <v>371</v>
      </c>
    </row>
    <row r="11" spans="1:23" s="4" customFormat="1" hidden="1" x14ac:dyDescent="0.3">
      <c r="C11" s="4" t="s">
        <v>6</v>
      </c>
    </row>
    <row r="12" spans="1:23" s="4" customFormat="1" x14ac:dyDescent="0.3">
      <c r="D12" s="4" t="s">
        <v>7</v>
      </c>
      <c r="E12" s="10" t="s">
        <v>301</v>
      </c>
      <c r="F12" s="4">
        <v>1</v>
      </c>
      <c r="I12" s="4">
        <v>1</v>
      </c>
      <c r="P12" s="4">
        <v>1</v>
      </c>
      <c r="S12" s="4">
        <v>1</v>
      </c>
      <c r="T12" s="4" t="s">
        <v>11</v>
      </c>
      <c r="U12" s="4" t="s">
        <v>371</v>
      </c>
    </row>
    <row r="13" spans="1:23" s="4" customFormat="1" hidden="1" x14ac:dyDescent="0.3">
      <c r="D13" s="4" t="s">
        <v>8</v>
      </c>
      <c r="E13" s="10" t="s">
        <v>301</v>
      </c>
      <c r="F13" s="4">
        <v>16</v>
      </c>
      <c r="H13" s="4">
        <v>16</v>
      </c>
      <c r="S13" s="4">
        <v>16</v>
      </c>
      <c r="T13" s="4" t="s">
        <v>11</v>
      </c>
      <c r="U13" s="4" t="s">
        <v>371</v>
      </c>
    </row>
    <row r="14" spans="1:23" s="4" customFormat="1" hidden="1" x14ac:dyDescent="0.3">
      <c r="D14" s="4" t="s">
        <v>9</v>
      </c>
      <c r="E14" s="10" t="s">
        <v>301</v>
      </c>
      <c r="F14" s="4">
        <v>8</v>
      </c>
      <c r="H14" s="4">
        <v>3</v>
      </c>
      <c r="I14" s="4">
        <v>5</v>
      </c>
      <c r="S14" s="4">
        <v>8</v>
      </c>
      <c r="T14" s="4" t="s">
        <v>11</v>
      </c>
      <c r="U14" s="4" t="s">
        <v>371</v>
      </c>
    </row>
    <row r="15" spans="1:23" s="4" customFormat="1" hidden="1" x14ac:dyDescent="0.3">
      <c r="D15" s="4" t="s">
        <v>10</v>
      </c>
      <c r="E15" s="10" t="s">
        <v>301</v>
      </c>
      <c r="F15" s="4">
        <v>23</v>
      </c>
      <c r="H15" s="4">
        <v>12</v>
      </c>
      <c r="I15" s="4">
        <v>11</v>
      </c>
      <c r="J15" s="4">
        <v>4</v>
      </c>
      <c r="S15" s="4">
        <v>23</v>
      </c>
      <c r="T15" s="4" t="s">
        <v>11</v>
      </c>
      <c r="U15" s="4" t="s">
        <v>371</v>
      </c>
      <c r="V15" s="4" t="s">
        <v>255</v>
      </c>
    </row>
    <row r="16" spans="1:23" s="4" customFormat="1" hidden="1" x14ac:dyDescent="0.3">
      <c r="C16" s="4" t="s">
        <v>11</v>
      </c>
    </row>
    <row r="17" spans="3:22" s="4" customFormat="1" x14ac:dyDescent="0.3">
      <c r="D17" s="4" t="s">
        <v>12</v>
      </c>
      <c r="E17" s="10" t="s">
        <v>301</v>
      </c>
      <c r="F17" s="4">
        <v>6</v>
      </c>
      <c r="I17" s="4">
        <v>6</v>
      </c>
      <c r="J17" s="4">
        <v>5</v>
      </c>
      <c r="S17" s="4">
        <v>6</v>
      </c>
      <c r="T17" s="4" t="s">
        <v>11</v>
      </c>
      <c r="U17" s="4" t="s">
        <v>371</v>
      </c>
    </row>
    <row r="18" spans="3:22" s="4" customFormat="1" hidden="1" x14ac:dyDescent="0.3">
      <c r="D18" s="4" t="s">
        <v>13</v>
      </c>
      <c r="E18" s="3" t="s">
        <v>277</v>
      </c>
      <c r="F18" s="4">
        <v>8</v>
      </c>
      <c r="H18" s="4">
        <v>1</v>
      </c>
      <c r="I18" s="4">
        <v>7</v>
      </c>
      <c r="O18" s="4">
        <v>2</v>
      </c>
      <c r="P18" s="4">
        <v>1</v>
      </c>
      <c r="S18" s="4">
        <v>8</v>
      </c>
      <c r="T18" s="4" t="s">
        <v>11</v>
      </c>
      <c r="U18" s="4" t="s">
        <v>371</v>
      </c>
    </row>
    <row r="19" spans="3:22" s="4" customFormat="1" x14ac:dyDescent="0.3">
      <c r="D19" s="4" t="s">
        <v>14</v>
      </c>
      <c r="E19" s="10" t="s">
        <v>301</v>
      </c>
      <c r="F19" s="4">
        <v>7</v>
      </c>
      <c r="I19" s="4">
        <v>7</v>
      </c>
      <c r="L19" s="4">
        <v>1</v>
      </c>
      <c r="S19" s="4">
        <v>7</v>
      </c>
      <c r="T19" s="4" t="s">
        <v>11</v>
      </c>
      <c r="U19" s="4" t="s">
        <v>371</v>
      </c>
      <c r="V19" s="4" t="s">
        <v>287</v>
      </c>
    </row>
    <row r="20" spans="3:22" s="4" customFormat="1" hidden="1" x14ac:dyDescent="0.3">
      <c r="C20" s="4" t="s">
        <v>15</v>
      </c>
    </row>
    <row r="21" spans="3:22" s="4" customFormat="1" hidden="1" x14ac:dyDescent="0.3">
      <c r="D21" s="4" t="s">
        <v>16</v>
      </c>
      <c r="E21" s="10" t="s">
        <v>301</v>
      </c>
      <c r="F21" s="4">
        <v>19</v>
      </c>
      <c r="G21" s="4">
        <v>8</v>
      </c>
      <c r="H21" s="4">
        <v>8</v>
      </c>
      <c r="I21" s="4">
        <v>11</v>
      </c>
      <c r="J21" s="4">
        <v>3</v>
      </c>
      <c r="S21" s="4">
        <v>11</v>
      </c>
      <c r="T21" s="4" t="s">
        <v>6</v>
      </c>
      <c r="U21" s="4" t="s">
        <v>371</v>
      </c>
    </row>
    <row r="22" spans="3:22" s="4" customFormat="1" hidden="1" x14ac:dyDescent="0.3">
      <c r="D22" s="4" t="s">
        <v>17</v>
      </c>
      <c r="E22" s="10" t="s">
        <v>301</v>
      </c>
      <c r="F22" s="4">
        <v>11</v>
      </c>
      <c r="G22" s="4">
        <v>3</v>
      </c>
      <c r="H22" s="4">
        <v>3</v>
      </c>
      <c r="I22" s="4">
        <v>8</v>
      </c>
      <c r="J22" s="4">
        <v>2</v>
      </c>
      <c r="S22" s="4">
        <v>8</v>
      </c>
      <c r="T22" s="4" t="s">
        <v>11</v>
      </c>
      <c r="U22" s="4" t="s">
        <v>371</v>
      </c>
    </row>
    <row r="23" spans="3:22" s="4" customFormat="1" hidden="1" x14ac:dyDescent="0.3">
      <c r="D23" s="4" t="s">
        <v>18</v>
      </c>
      <c r="E23" s="10" t="s">
        <v>301</v>
      </c>
      <c r="F23" s="4">
        <v>4</v>
      </c>
      <c r="H23" s="4">
        <v>1</v>
      </c>
      <c r="I23" s="4">
        <v>3</v>
      </c>
      <c r="J23" s="4">
        <v>1</v>
      </c>
      <c r="S23" s="4">
        <v>4</v>
      </c>
      <c r="T23" s="4" t="s">
        <v>11</v>
      </c>
      <c r="U23" s="4" t="s">
        <v>371</v>
      </c>
    </row>
    <row r="24" spans="3:22" s="4" customFormat="1" hidden="1" x14ac:dyDescent="0.3">
      <c r="D24" s="4" t="s">
        <v>19</v>
      </c>
      <c r="E24" s="10" t="s">
        <v>301</v>
      </c>
      <c r="F24" s="4">
        <v>2</v>
      </c>
      <c r="H24" s="4">
        <v>2</v>
      </c>
      <c r="S24" s="4">
        <v>2</v>
      </c>
      <c r="T24" s="4" t="s">
        <v>11</v>
      </c>
      <c r="U24" s="4" t="s">
        <v>371</v>
      </c>
    </row>
    <row r="25" spans="3:22" s="4" customFormat="1" hidden="1" x14ac:dyDescent="0.3">
      <c r="D25" s="4" t="s">
        <v>20</v>
      </c>
      <c r="F25" s="4">
        <v>0</v>
      </c>
    </row>
    <row r="26" spans="3:22" s="4" customFormat="1" x14ac:dyDescent="0.3">
      <c r="D26" s="4" t="s">
        <v>21</v>
      </c>
      <c r="E26" s="10" t="s">
        <v>301</v>
      </c>
      <c r="F26" s="4">
        <v>7</v>
      </c>
      <c r="I26" s="4">
        <v>7</v>
      </c>
      <c r="K26" s="4">
        <v>1</v>
      </c>
      <c r="L26" s="4">
        <v>1</v>
      </c>
      <c r="S26" s="4">
        <v>7</v>
      </c>
      <c r="T26" s="4" t="s">
        <v>11</v>
      </c>
      <c r="U26" s="4" t="s">
        <v>371</v>
      </c>
    </row>
    <row r="27" spans="3:22" s="4" customFormat="1" hidden="1" x14ac:dyDescent="0.3">
      <c r="C27" s="4" t="s">
        <v>22</v>
      </c>
    </row>
    <row r="28" spans="3:22" s="4" customFormat="1" hidden="1" x14ac:dyDescent="0.3">
      <c r="D28" s="4" t="s">
        <v>23</v>
      </c>
      <c r="E28" s="10" t="s">
        <v>301</v>
      </c>
      <c r="F28" s="4">
        <v>8</v>
      </c>
      <c r="H28" s="4">
        <v>1</v>
      </c>
      <c r="I28" s="4">
        <v>7</v>
      </c>
      <c r="K28" s="4">
        <v>1</v>
      </c>
      <c r="S28" s="4">
        <v>8</v>
      </c>
      <c r="T28" s="4" t="s">
        <v>11</v>
      </c>
      <c r="U28" s="4" t="s">
        <v>371</v>
      </c>
    </row>
    <row r="29" spans="3:22" s="4" customFormat="1" hidden="1" x14ac:dyDescent="0.3">
      <c r="C29" s="4" t="s">
        <v>24</v>
      </c>
    </row>
    <row r="30" spans="3:22" s="4" customFormat="1" hidden="1" x14ac:dyDescent="0.3">
      <c r="D30" s="4" t="s">
        <v>25</v>
      </c>
      <c r="E30" s="11" t="s">
        <v>302</v>
      </c>
      <c r="F30" s="4">
        <v>2</v>
      </c>
      <c r="G30" s="4">
        <v>2</v>
      </c>
      <c r="H30" s="4">
        <v>2</v>
      </c>
      <c r="T30" s="4" t="s">
        <v>11</v>
      </c>
      <c r="U30" s="4" t="s">
        <v>370</v>
      </c>
    </row>
    <row r="31" spans="3:22" s="4" customFormat="1" hidden="1" x14ac:dyDescent="0.3">
      <c r="C31" s="4" t="s">
        <v>26</v>
      </c>
    </row>
    <row r="32" spans="3:22" s="4" customFormat="1" hidden="1" x14ac:dyDescent="0.3">
      <c r="D32" s="4" t="s">
        <v>298</v>
      </c>
      <c r="E32" s="10" t="s">
        <v>301</v>
      </c>
      <c r="F32" s="4">
        <v>22</v>
      </c>
      <c r="G32" s="4">
        <v>10</v>
      </c>
      <c r="H32" s="4">
        <v>10</v>
      </c>
      <c r="I32" s="4">
        <v>12</v>
      </c>
      <c r="M32" s="4">
        <v>1</v>
      </c>
      <c r="S32" s="4">
        <v>12</v>
      </c>
      <c r="T32" s="4" t="s">
        <v>11</v>
      </c>
      <c r="U32" s="4" t="s">
        <v>371</v>
      </c>
    </row>
    <row r="33" spans="3:21" s="4" customFormat="1" hidden="1" x14ac:dyDescent="0.3">
      <c r="D33" s="4" t="s">
        <v>27</v>
      </c>
      <c r="E33" s="10" t="s">
        <v>301</v>
      </c>
      <c r="F33" s="4">
        <v>34</v>
      </c>
      <c r="G33" s="4">
        <v>3</v>
      </c>
      <c r="H33" s="4">
        <v>6</v>
      </c>
      <c r="I33" s="4">
        <v>28</v>
      </c>
      <c r="J33" s="4">
        <v>5</v>
      </c>
      <c r="K33" s="4">
        <v>1</v>
      </c>
      <c r="S33" s="4">
        <v>31</v>
      </c>
      <c r="T33" s="4" t="s">
        <v>267</v>
      </c>
      <c r="U33" s="4" t="s">
        <v>371</v>
      </c>
    </row>
    <row r="34" spans="3:21" s="4" customFormat="1" hidden="1" x14ac:dyDescent="0.3">
      <c r="D34" s="4" t="s">
        <v>28</v>
      </c>
      <c r="E34" s="11" t="s">
        <v>302</v>
      </c>
      <c r="F34" s="4">
        <v>1</v>
      </c>
      <c r="G34" s="4">
        <v>1</v>
      </c>
      <c r="H34" s="4">
        <v>1</v>
      </c>
      <c r="T34" s="4" t="s">
        <v>11</v>
      </c>
      <c r="U34" s="4" t="s">
        <v>370</v>
      </c>
    </row>
    <row r="35" spans="3:21" s="4" customFormat="1" hidden="1" x14ac:dyDescent="0.3">
      <c r="C35" s="4" t="s">
        <v>29</v>
      </c>
    </row>
    <row r="36" spans="3:21" s="4" customFormat="1" hidden="1" x14ac:dyDescent="0.3">
      <c r="D36" s="4" t="s">
        <v>30</v>
      </c>
      <c r="E36" s="10" t="s">
        <v>301</v>
      </c>
      <c r="F36" s="4">
        <v>10</v>
      </c>
      <c r="G36" s="4">
        <v>6</v>
      </c>
      <c r="H36" s="4">
        <v>6</v>
      </c>
      <c r="I36" s="4">
        <v>4</v>
      </c>
      <c r="S36" s="4">
        <v>4</v>
      </c>
      <c r="T36" s="4" t="s">
        <v>11</v>
      </c>
      <c r="U36" s="4" t="s">
        <v>371</v>
      </c>
    </row>
    <row r="37" spans="3:21" s="4" customFormat="1" x14ac:dyDescent="0.3">
      <c r="D37" s="4" t="s">
        <v>31</v>
      </c>
      <c r="E37" s="10" t="s">
        <v>301</v>
      </c>
      <c r="F37" s="4">
        <v>11</v>
      </c>
      <c r="I37" s="4">
        <v>11</v>
      </c>
      <c r="K37" s="4">
        <v>1</v>
      </c>
      <c r="L37" s="4">
        <v>1</v>
      </c>
      <c r="R37" s="4">
        <v>1</v>
      </c>
      <c r="S37" s="4">
        <v>11</v>
      </c>
      <c r="T37" s="4" t="s">
        <v>11</v>
      </c>
      <c r="U37" s="4" t="s">
        <v>371</v>
      </c>
    </row>
    <row r="38" spans="3:21" s="4" customFormat="1" hidden="1" x14ac:dyDescent="0.3">
      <c r="D38" s="4" t="s">
        <v>32</v>
      </c>
      <c r="E38" s="3" t="s">
        <v>277</v>
      </c>
      <c r="F38" s="4">
        <v>12</v>
      </c>
      <c r="G38" s="4">
        <v>5</v>
      </c>
      <c r="H38" s="4">
        <v>6</v>
      </c>
      <c r="M38" s="4">
        <v>1</v>
      </c>
      <c r="P38" s="4">
        <v>1</v>
      </c>
      <c r="S38" s="4">
        <v>6</v>
      </c>
      <c r="T38" s="4" t="s">
        <v>6</v>
      </c>
    </row>
    <row r="39" spans="3:21" s="4" customFormat="1" x14ac:dyDescent="0.3">
      <c r="D39" s="4" t="s">
        <v>33</v>
      </c>
      <c r="E39" s="3" t="s">
        <v>277</v>
      </c>
      <c r="F39" s="4">
        <v>11</v>
      </c>
      <c r="N39" s="4">
        <v>3</v>
      </c>
      <c r="P39" s="4">
        <v>1</v>
      </c>
      <c r="S39" s="4">
        <v>8</v>
      </c>
      <c r="T39" s="4" t="s">
        <v>6</v>
      </c>
      <c r="U39" s="4" t="s">
        <v>372</v>
      </c>
    </row>
    <row r="40" spans="3:21" s="4" customFormat="1" x14ac:dyDescent="0.3">
      <c r="D40" s="4" t="s">
        <v>34</v>
      </c>
      <c r="E40" s="10" t="s">
        <v>301</v>
      </c>
      <c r="F40" s="4">
        <v>17</v>
      </c>
      <c r="I40" s="4">
        <v>17</v>
      </c>
      <c r="S40" s="4">
        <v>17</v>
      </c>
      <c r="T40" s="4" t="s">
        <v>11</v>
      </c>
      <c r="U40" s="4" t="s">
        <v>371</v>
      </c>
    </row>
    <row r="41" spans="3:21" s="4" customFormat="1" x14ac:dyDescent="0.3">
      <c r="D41" s="4" t="s">
        <v>35</v>
      </c>
      <c r="E41" s="10" t="s">
        <v>301</v>
      </c>
      <c r="F41" s="4">
        <v>8</v>
      </c>
      <c r="I41" s="4">
        <v>8</v>
      </c>
      <c r="S41" s="4">
        <v>8</v>
      </c>
      <c r="T41" s="4" t="s">
        <v>11</v>
      </c>
      <c r="U41" s="4" t="s">
        <v>371</v>
      </c>
    </row>
    <row r="42" spans="3:21" s="4" customFormat="1" hidden="1" x14ac:dyDescent="0.3">
      <c r="D42" s="4" t="s">
        <v>36</v>
      </c>
      <c r="E42" s="10" t="s">
        <v>301</v>
      </c>
      <c r="F42" s="4">
        <v>30</v>
      </c>
      <c r="G42" s="4">
        <v>16</v>
      </c>
      <c r="H42" s="4">
        <v>16</v>
      </c>
      <c r="I42" s="4">
        <v>13</v>
      </c>
      <c r="N42" s="4">
        <v>1</v>
      </c>
      <c r="S42" s="4">
        <v>13</v>
      </c>
      <c r="T42" s="4" t="s">
        <v>11</v>
      </c>
      <c r="U42" s="4" t="s">
        <v>371</v>
      </c>
    </row>
    <row r="43" spans="3:21" s="4" customFormat="1" x14ac:dyDescent="0.3">
      <c r="D43" s="4" t="s">
        <v>37</v>
      </c>
      <c r="E43" s="10" t="s">
        <v>301</v>
      </c>
      <c r="F43" s="4">
        <v>4</v>
      </c>
      <c r="I43" s="4">
        <v>4</v>
      </c>
      <c r="S43" s="4">
        <v>4</v>
      </c>
      <c r="T43" s="4" t="s">
        <v>11</v>
      </c>
      <c r="U43" s="4" t="s">
        <v>371</v>
      </c>
    </row>
    <row r="44" spans="3:21" s="4" customFormat="1" hidden="1" x14ac:dyDescent="0.3">
      <c r="D44" s="4" t="s">
        <v>38</v>
      </c>
      <c r="E44" s="11" t="s">
        <v>302</v>
      </c>
      <c r="F44" s="4">
        <v>23</v>
      </c>
      <c r="G44" s="4">
        <v>23</v>
      </c>
      <c r="H44" s="4">
        <v>23</v>
      </c>
      <c r="T44" s="4" t="s">
        <v>6</v>
      </c>
      <c r="U44" s="4" t="s">
        <v>370</v>
      </c>
    </row>
    <row r="45" spans="3:21" s="4" customFormat="1" x14ac:dyDescent="0.3">
      <c r="D45" s="4" t="s">
        <v>251</v>
      </c>
      <c r="E45" s="10" t="s">
        <v>301</v>
      </c>
      <c r="F45" s="4">
        <v>4</v>
      </c>
      <c r="I45" s="4">
        <v>4</v>
      </c>
      <c r="L45" s="4">
        <v>1</v>
      </c>
      <c r="S45" s="4">
        <v>4</v>
      </c>
      <c r="T45" s="4" t="s">
        <v>11</v>
      </c>
      <c r="U45" s="4" t="s">
        <v>371</v>
      </c>
    </row>
    <row r="46" spans="3:21" s="4" customFormat="1" hidden="1" x14ac:dyDescent="0.3">
      <c r="C46" s="4" t="s">
        <v>39</v>
      </c>
    </row>
    <row r="47" spans="3:21" s="4" customFormat="1" hidden="1" x14ac:dyDescent="0.3">
      <c r="D47" s="4" t="s">
        <v>40</v>
      </c>
      <c r="E47" s="11" t="s">
        <v>302</v>
      </c>
      <c r="F47" s="4">
        <v>12</v>
      </c>
      <c r="G47" s="4">
        <v>12</v>
      </c>
      <c r="H47" s="4">
        <v>12</v>
      </c>
      <c r="T47" s="4" t="s">
        <v>11</v>
      </c>
      <c r="U47" s="4" t="s">
        <v>370</v>
      </c>
    </row>
    <row r="48" spans="3:21" s="4" customFormat="1" hidden="1" x14ac:dyDescent="0.3">
      <c r="C48" s="4" t="s">
        <v>41</v>
      </c>
    </row>
    <row r="49" spans="3:22" s="4" customFormat="1" hidden="1" x14ac:dyDescent="0.3">
      <c r="D49" s="9" t="s">
        <v>297</v>
      </c>
      <c r="E49" s="10" t="s">
        <v>301</v>
      </c>
      <c r="F49" s="4">
        <v>29</v>
      </c>
      <c r="G49" s="4">
        <v>3</v>
      </c>
      <c r="H49" s="4">
        <v>10</v>
      </c>
      <c r="I49" s="4">
        <v>19</v>
      </c>
      <c r="S49" s="4">
        <v>26</v>
      </c>
      <c r="T49" s="4" t="s">
        <v>11</v>
      </c>
      <c r="U49" s="4" t="s">
        <v>371</v>
      </c>
      <c r="V49" s="4" t="s">
        <v>296</v>
      </c>
    </row>
    <row r="50" spans="3:22" s="4" customFormat="1" x14ac:dyDescent="0.3">
      <c r="D50" s="4" t="s">
        <v>42</v>
      </c>
      <c r="E50" s="10" t="s">
        <v>301</v>
      </c>
      <c r="F50" s="4">
        <v>8</v>
      </c>
      <c r="I50" s="4">
        <v>8</v>
      </c>
      <c r="S50" s="4">
        <v>8</v>
      </c>
      <c r="T50" s="4" t="s">
        <v>11</v>
      </c>
      <c r="U50" s="4" t="s">
        <v>371</v>
      </c>
    </row>
    <row r="51" spans="3:22" s="4" customFormat="1" x14ac:dyDescent="0.3">
      <c r="D51" s="4" t="s">
        <v>43</v>
      </c>
      <c r="E51" s="10" t="s">
        <v>301</v>
      </c>
      <c r="F51" s="4">
        <v>9</v>
      </c>
      <c r="I51" s="4">
        <v>9</v>
      </c>
      <c r="J51" s="4">
        <v>3</v>
      </c>
      <c r="K51" s="4">
        <v>1</v>
      </c>
      <c r="M51" s="4">
        <v>1</v>
      </c>
      <c r="S51" s="4">
        <v>9</v>
      </c>
      <c r="T51" s="4" t="s">
        <v>11</v>
      </c>
      <c r="U51" s="4" t="s">
        <v>371</v>
      </c>
    </row>
    <row r="52" spans="3:22" s="4" customFormat="1" hidden="1" x14ac:dyDescent="0.3">
      <c r="D52" s="4" t="s">
        <v>44</v>
      </c>
      <c r="E52" s="10" t="s">
        <v>301</v>
      </c>
      <c r="F52" s="4">
        <v>23</v>
      </c>
      <c r="H52" s="4">
        <v>1</v>
      </c>
      <c r="I52" s="4">
        <v>4</v>
      </c>
      <c r="K52" s="4">
        <v>1</v>
      </c>
      <c r="S52" s="4">
        <v>4</v>
      </c>
      <c r="T52" s="4" t="s">
        <v>11</v>
      </c>
      <c r="U52" s="4" t="s">
        <v>371</v>
      </c>
    </row>
    <row r="53" spans="3:22" s="4" customFormat="1" hidden="1" x14ac:dyDescent="0.3">
      <c r="D53" s="4" t="s">
        <v>45</v>
      </c>
      <c r="E53" s="11" t="s">
        <v>302</v>
      </c>
      <c r="F53" s="4">
        <v>15</v>
      </c>
      <c r="G53" s="4">
        <v>15</v>
      </c>
      <c r="H53" s="4">
        <v>15</v>
      </c>
      <c r="P53" s="4">
        <v>3</v>
      </c>
      <c r="T53" s="4" t="s">
        <v>11</v>
      </c>
      <c r="U53" s="4" t="s">
        <v>370</v>
      </c>
      <c r="V53" s="4" t="s">
        <v>279</v>
      </c>
    </row>
    <row r="54" spans="3:22" s="4" customFormat="1" hidden="1" x14ac:dyDescent="0.3">
      <c r="D54" s="4" t="s">
        <v>46</v>
      </c>
      <c r="F54" s="4">
        <v>0</v>
      </c>
    </row>
    <row r="55" spans="3:22" s="4" customFormat="1" hidden="1" x14ac:dyDescent="0.3">
      <c r="D55" s="4" t="s">
        <v>47</v>
      </c>
      <c r="E55" s="10" t="s">
        <v>301</v>
      </c>
      <c r="F55" s="4">
        <v>6</v>
      </c>
      <c r="H55" s="4">
        <v>6</v>
      </c>
      <c r="S55" s="4">
        <v>6</v>
      </c>
      <c r="T55" s="4" t="s">
        <v>11</v>
      </c>
      <c r="U55" s="4" t="s">
        <v>371</v>
      </c>
    </row>
    <row r="56" spans="3:22" s="4" customFormat="1" hidden="1" x14ac:dyDescent="0.3">
      <c r="D56" s="4" t="s">
        <v>48</v>
      </c>
      <c r="E56" s="10" t="s">
        <v>301</v>
      </c>
      <c r="F56" s="4">
        <v>6</v>
      </c>
      <c r="H56" s="4">
        <v>6</v>
      </c>
      <c r="S56" s="4">
        <v>6</v>
      </c>
      <c r="T56" s="4" t="s">
        <v>1</v>
      </c>
      <c r="U56" s="4" t="s">
        <v>371</v>
      </c>
    </row>
    <row r="57" spans="3:22" s="4" customFormat="1" hidden="1" x14ac:dyDescent="0.3">
      <c r="D57" s="4" t="s">
        <v>49</v>
      </c>
      <c r="E57" s="10" t="s">
        <v>301</v>
      </c>
      <c r="F57" s="4">
        <v>9</v>
      </c>
      <c r="G57" s="4">
        <v>6</v>
      </c>
      <c r="H57" s="4">
        <v>6</v>
      </c>
      <c r="I57" s="4">
        <v>2</v>
      </c>
      <c r="N57" s="4">
        <v>1</v>
      </c>
      <c r="S57" s="4">
        <v>3</v>
      </c>
      <c r="T57" s="4" t="s">
        <v>11</v>
      </c>
      <c r="U57" s="4" t="s">
        <v>371</v>
      </c>
    </row>
    <row r="58" spans="3:22" s="4" customFormat="1" ht="13.2" customHeight="1" x14ac:dyDescent="0.3">
      <c r="D58" s="4" t="s">
        <v>50</v>
      </c>
      <c r="E58" s="10" t="s">
        <v>301</v>
      </c>
      <c r="F58" s="4">
        <v>2</v>
      </c>
      <c r="S58" s="4">
        <v>2</v>
      </c>
      <c r="T58" s="4" t="s">
        <v>11</v>
      </c>
      <c r="U58" s="4" t="s">
        <v>372</v>
      </c>
    </row>
    <row r="59" spans="3:22" s="4" customFormat="1" hidden="1" x14ac:dyDescent="0.3">
      <c r="D59" s="4" t="s">
        <v>51</v>
      </c>
      <c r="E59" s="10" t="s">
        <v>301</v>
      </c>
      <c r="F59" s="4">
        <v>4</v>
      </c>
      <c r="H59" s="4">
        <v>4</v>
      </c>
      <c r="Q59" s="4">
        <v>4</v>
      </c>
      <c r="S59" s="4">
        <v>4</v>
      </c>
      <c r="T59" s="4" t="s">
        <v>11</v>
      </c>
      <c r="U59" s="4" t="s">
        <v>371</v>
      </c>
    </row>
    <row r="60" spans="3:22" s="4" customFormat="1" x14ac:dyDescent="0.3">
      <c r="D60" s="4" t="s">
        <v>52</v>
      </c>
      <c r="E60" s="10" t="s">
        <v>301</v>
      </c>
      <c r="F60" s="4">
        <v>3</v>
      </c>
      <c r="I60" s="4">
        <v>3</v>
      </c>
      <c r="S60" s="4">
        <v>3</v>
      </c>
      <c r="T60" s="4" t="s">
        <v>11</v>
      </c>
      <c r="U60" s="4" t="s">
        <v>371</v>
      </c>
    </row>
    <row r="61" spans="3:22" s="4" customFormat="1" hidden="1" x14ac:dyDescent="0.3">
      <c r="C61" s="4" t="s">
        <v>53</v>
      </c>
    </row>
    <row r="62" spans="3:22" s="4" customFormat="1" hidden="1" x14ac:dyDescent="0.3">
      <c r="D62" s="4" t="s">
        <v>54</v>
      </c>
      <c r="E62" s="10" t="s">
        <v>301</v>
      </c>
      <c r="F62" s="4">
        <v>8</v>
      </c>
      <c r="H62" s="4">
        <v>8</v>
      </c>
      <c r="S62" s="4">
        <v>8</v>
      </c>
      <c r="T62" s="4" t="s">
        <v>11</v>
      </c>
      <c r="U62" s="4" t="s">
        <v>371</v>
      </c>
    </row>
    <row r="63" spans="3:22" s="4" customFormat="1" x14ac:dyDescent="0.3">
      <c r="D63" s="4" t="s">
        <v>55</v>
      </c>
      <c r="E63" s="2" t="s">
        <v>276</v>
      </c>
      <c r="F63" s="4">
        <v>0</v>
      </c>
      <c r="P63" s="4">
        <v>1</v>
      </c>
      <c r="T63" s="4" t="s">
        <v>11</v>
      </c>
    </row>
    <row r="64" spans="3:22" s="4" customFormat="1" hidden="1" x14ac:dyDescent="0.3">
      <c r="D64" s="7" t="s">
        <v>299</v>
      </c>
    </row>
    <row r="65" spans="4:22" s="4" customFormat="1" x14ac:dyDescent="0.3">
      <c r="D65" s="4" t="s">
        <v>56</v>
      </c>
      <c r="E65" s="10" t="s">
        <v>301</v>
      </c>
      <c r="F65" s="4">
        <v>5</v>
      </c>
      <c r="I65" s="4">
        <v>5</v>
      </c>
      <c r="J65" s="4">
        <v>4</v>
      </c>
      <c r="S65" s="4">
        <v>5</v>
      </c>
      <c r="T65" s="4" t="s">
        <v>11</v>
      </c>
      <c r="U65" s="4" t="s">
        <v>371</v>
      </c>
    </row>
    <row r="66" spans="4:22" s="4" customFormat="1" x14ac:dyDescent="0.3">
      <c r="D66" s="4" t="s">
        <v>57</v>
      </c>
      <c r="E66" s="10" t="s">
        <v>301</v>
      </c>
      <c r="F66" s="4">
        <v>7</v>
      </c>
      <c r="I66" s="4">
        <v>6</v>
      </c>
      <c r="S66" s="4">
        <v>7</v>
      </c>
      <c r="T66" s="4" t="s">
        <v>11</v>
      </c>
      <c r="U66" s="4" t="s">
        <v>371</v>
      </c>
      <c r="V66" s="4" t="s">
        <v>268</v>
      </c>
    </row>
    <row r="67" spans="4:22" s="4" customFormat="1" hidden="1" x14ac:dyDescent="0.3">
      <c r="D67" s="4" t="s">
        <v>58</v>
      </c>
      <c r="E67" s="10" t="s">
        <v>301</v>
      </c>
      <c r="F67" s="4">
        <v>4</v>
      </c>
      <c r="H67" s="4">
        <v>4</v>
      </c>
      <c r="S67" s="4">
        <v>4</v>
      </c>
      <c r="T67" s="4" t="s">
        <v>11</v>
      </c>
      <c r="U67" s="4" t="s">
        <v>371</v>
      </c>
    </row>
    <row r="68" spans="4:22" s="4" customFormat="1" hidden="1" x14ac:dyDescent="0.3">
      <c r="D68" s="4" t="s">
        <v>59</v>
      </c>
      <c r="E68" s="11" t="s">
        <v>302</v>
      </c>
      <c r="F68" s="4">
        <v>9</v>
      </c>
      <c r="G68" s="4">
        <v>9</v>
      </c>
      <c r="H68" s="4">
        <v>9</v>
      </c>
      <c r="T68" s="4" t="s">
        <v>11</v>
      </c>
      <c r="U68" s="4" t="s">
        <v>370</v>
      </c>
    </row>
    <row r="69" spans="4:22" s="4" customFormat="1" hidden="1" x14ac:dyDescent="0.3">
      <c r="D69" s="4" t="s">
        <v>60</v>
      </c>
      <c r="E69" s="10" t="s">
        <v>301</v>
      </c>
      <c r="F69" s="4">
        <v>5</v>
      </c>
      <c r="G69" s="4">
        <v>2</v>
      </c>
      <c r="H69" s="4">
        <v>5</v>
      </c>
      <c r="S69" s="4">
        <v>3</v>
      </c>
      <c r="T69" s="4" t="s">
        <v>6</v>
      </c>
    </row>
    <row r="70" spans="4:22" s="4" customFormat="1" x14ac:dyDescent="0.3">
      <c r="D70" s="4" t="s">
        <v>61</v>
      </c>
      <c r="E70" s="2" t="s">
        <v>276</v>
      </c>
      <c r="F70" s="4">
        <v>17</v>
      </c>
      <c r="I70" s="4">
        <v>17</v>
      </c>
      <c r="J70" s="4">
        <v>1</v>
      </c>
      <c r="L70" s="4">
        <v>1</v>
      </c>
      <c r="M70" s="4">
        <v>3</v>
      </c>
      <c r="R70" s="4">
        <v>11</v>
      </c>
      <c r="S70" s="4">
        <v>17</v>
      </c>
      <c r="T70" s="4" t="s">
        <v>11</v>
      </c>
      <c r="U70" s="4" t="s">
        <v>371</v>
      </c>
    </row>
    <row r="71" spans="4:22" s="4" customFormat="1" hidden="1" x14ac:dyDescent="0.3">
      <c r="D71" s="4" t="s">
        <v>62</v>
      </c>
      <c r="E71" s="10" t="s">
        <v>301</v>
      </c>
      <c r="F71" s="4">
        <v>18</v>
      </c>
      <c r="H71" s="4">
        <v>1</v>
      </c>
      <c r="I71" s="4">
        <v>17</v>
      </c>
      <c r="J71" s="4">
        <v>14</v>
      </c>
      <c r="N71" s="4">
        <v>1</v>
      </c>
      <c r="S71" s="4">
        <v>18</v>
      </c>
      <c r="T71" s="4" t="s">
        <v>11</v>
      </c>
      <c r="U71" s="4" t="s">
        <v>371</v>
      </c>
    </row>
    <row r="72" spans="4:22" s="4" customFormat="1" hidden="1" x14ac:dyDescent="0.3">
      <c r="D72" s="4" t="s">
        <v>63</v>
      </c>
      <c r="E72" s="10" t="s">
        <v>301</v>
      </c>
      <c r="F72" s="4">
        <v>6</v>
      </c>
      <c r="H72" s="4">
        <v>2</v>
      </c>
      <c r="I72" s="4">
        <v>4</v>
      </c>
      <c r="R72" s="4">
        <v>1</v>
      </c>
      <c r="S72" s="4">
        <v>6</v>
      </c>
      <c r="T72" s="4" t="s">
        <v>11</v>
      </c>
      <c r="U72" s="4" t="s">
        <v>371</v>
      </c>
    </row>
    <row r="73" spans="4:22" s="4" customFormat="1" x14ac:dyDescent="0.3">
      <c r="D73" s="4" t="s">
        <v>64</v>
      </c>
      <c r="E73" s="10" t="s">
        <v>301</v>
      </c>
      <c r="F73" s="4">
        <v>14</v>
      </c>
      <c r="I73" s="4">
        <v>14</v>
      </c>
      <c r="J73" s="4">
        <v>1</v>
      </c>
      <c r="L73" s="4">
        <v>1</v>
      </c>
      <c r="M73" s="4">
        <v>1</v>
      </c>
      <c r="R73" s="4">
        <v>1</v>
      </c>
      <c r="S73" s="4">
        <v>14</v>
      </c>
      <c r="T73" s="4" t="s">
        <v>6</v>
      </c>
      <c r="U73" s="4" t="s">
        <v>371</v>
      </c>
    </row>
    <row r="74" spans="4:22" s="4" customFormat="1" x14ac:dyDescent="0.3">
      <c r="D74" s="4" t="s">
        <v>65</v>
      </c>
      <c r="E74" s="10" t="s">
        <v>301</v>
      </c>
      <c r="F74" s="4">
        <v>7</v>
      </c>
      <c r="I74" s="4">
        <v>7</v>
      </c>
      <c r="J74" s="4">
        <v>3</v>
      </c>
      <c r="S74" s="4">
        <v>7</v>
      </c>
      <c r="T74" s="4" t="s">
        <v>11</v>
      </c>
      <c r="U74" s="4" t="s">
        <v>371</v>
      </c>
    </row>
    <row r="75" spans="4:22" s="4" customFormat="1" x14ac:dyDescent="0.3">
      <c r="D75" s="4" t="s">
        <v>66</v>
      </c>
      <c r="E75" s="10" t="s">
        <v>301</v>
      </c>
      <c r="F75" s="4">
        <v>3</v>
      </c>
      <c r="I75" s="4">
        <v>3</v>
      </c>
      <c r="L75" s="4">
        <v>2</v>
      </c>
      <c r="P75" s="4">
        <v>1</v>
      </c>
      <c r="S75" s="4">
        <v>3</v>
      </c>
      <c r="T75" s="4" t="s">
        <v>11</v>
      </c>
      <c r="U75" s="4" t="s">
        <v>371</v>
      </c>
    </row>
    <row r="76" spans="4:22" s="4" customFormat="1" hidden="1" x14ac:dyDescent="0.3">
      <c r="D76" s="4" t="s">
        <v>67</v>
      </c>
      <c r="E76" s="10" t="s">
        <v>301</v>
      </c>
      <c r="F76" s="4">
        <v>21</v>
      </c>
      <c r="G76" s="4">
        <v>17</v>
      </c>
      <c r="H76" s="4">
        <v>17</v>
      </c>
      <c r="I76" s="4">
        <v>4</v>
      </c>
      <c r="K76" s="4">
        <v>1</v>
      </c>
      <c r="R76" s="4">
        <v>1</v>
      </c>
      <c r="S76" s="4">
        <v>4</v>
      </c>
      <c r="T76" s="4" t="s">
        <v>11</v>
      </c>
      <c r="U76" s="4" t="s">
        <v>371</v>
      </c>
    </row>
    <row r="77" spans="4:22" s="4" customFormat="1" x14ac:dyDescent="0.3">
      <c r="D77" s="4" t="s">
        <v>68</v>
      </c>
      <c r="E77" s="10" t="s">
        <v>301</v>
      </c>
      <c r="F77" s="4">
        <v>3</v>
      </c>
      <c r="I77" s="4">
        <v>3</v>
      </c>
      <c r="S77" s="4">
        <v>3</v>
      </c>
      <c r="T77" s="4" t="s">
        <v>11</v>
      </c>
      <c r="U77" s="4" t="s">
        <v>371</v>
      </c>
      <c r="V77" s="4" t="s">
        <v>271</v>
      </c>
    </row>
    <row r="78" spans="4:22" s="4" customFormat="1" hidden="1" x14ac:dyDescent="0.3">
      <c r="D78" s="4" t="s">
        <v>69</v>
      </c>
      <c r="E78" s="10" t="s">
        <v>301</v>
      </c>
      <c r="F78" s="4">
        <v>28</v>
      </c>
      <c r="H78" s="4">
        <v>17</v>
      </c>
      <c r="I78" s="4">
        <v>11</v>
      </c>
      <c r="S78" s="4">
        <v>28</v>
      </c>
      <c r="T78" s="4" t="s">
        <v>11</v>
      </c>
      <c r="U78" s="4" t="s">
        <v>371</v>
      </c>
      <c r="V78" s="4" t="s">
        <v>293</v>
      </c>
    </row>
    <row r="79" spans="4:22" s="4" customFormat="1" x14ac:dyDescent="0.3">
      <c r="D79" s="4" t="s">
        <v>70</v>
      </c>
      <c r="E79" s="10" t="s">
        <v>301</v>
      </c>
      <c r="F79" s="4">
        <v>4</v>
      </c>
      <c r="I79" s="4">
        <v>4</v>
      </c>
      <c r="J79" s="4">
        <v>2</v>
      </c>
      <c r="S79" s="4">
        <v>4</v>
      </c>
      <c r="T79" s="4" t="s">
        <v>11</v>
      </c>
      <c r="U79" s="4" t="s">
        <v>371</v>
      </c>
    </row>
    <row r="80" spans="4:22" s="4" customFormat="1" hidden="1" x14ac:dyDescent="0.3">
      <c r="D80" s="4" t="s">
        <v>71</v>
      </c>
      <c r="E80" s="10" t="s">
        <v>301</v>
      </c>
      <c r="F80" s="4">
        <v>18</v>
      </c>
      <c r="G80" s="4">
        <v>9</v>
      </c>
      <c r="H80" s="4">
        <v>9</v>
      </c>
      <c r="I80" s="4">
        <v>9</v>
      </c>
      <c r="S80" s="4">
        <v>9</v>
      </c>
      <c r="T80" s="4" t="s">
        <v>11</v>
      </c>
      <c r="U80" s="4" t="s">
        <v>371</v>
      </c>
    </row>
    <row r="81" spans="3:22" s="4" customFormat="1" x14ac:dyDescent="0.3">
      <c r="D81" s="4" t="s">
        <v>72</v>
      </c>
      <c r="E81" s="10" t="s">
        <v>301</v>
      </c>
      <c r="F81" s="4">
        <v>2</v>
      </c>
      <c r="I81" s="4">
        <v>2</v>
      </c>
      <c r="S81" s="4">
        <v>2</v>
      </c>
      <c r="T81" s="4" t="s">
        <v>11</v>
      </c>
      <c r="U81" s="4" t="s">
        <v>371</v>
      </c>
    </row>
    <row r="82" spans="3:22" s="4" customFormat="1" hidden="1" x14ac:dyDescent="0.3">
      <c r="C82" s="4" t="s">
        <v>73</v>
      </c>
    </row>
    <row r="83" spans="3:22" s="4" customFormat="1" x14ac:dyDescent="0.3">
      <c r="D83" s="4" t="s">
        <v>74</v>
      </c>
      <c r="E83" s="10" t="s">
        <v>301</v>
      </c>
      <c r="F83" s="4">
        <v>6</v>
      </c>
      <c r="I83" s="4">
        <v>6</v>
      </c>
      <c r="J83" s="4">
        <v>1</v>
      </c>
      <c r="S83" s="4">
        <v>6</v>
      </c>
      <c r="T83" s="4" t="s">
        <v>11</v>
      </c>
      <c r="U83" s="4" t="s">
        <v>371</v>
      </c>
    </row>
    <row r="84" spans="3:22" s="4" customFormat="1" hidden="1" x14ac:dyDescent="0.3">
      <c r="D84" s="4" t="s">
        <v>75</v>
      </c>
      <c r="F84" s="4">
        <v>0</v>
      </c>
    </row>
    <row r="85" spans="3:22" s="4" customFormat="1" x14ac:dyDescent="0.3">
      <c r="D85" s="4" t="s">
        <v>76</v>
      </c>
      <c r="E85" s="10" t="s">
        <v>301</v>
      </c>
      <c r="F85" s="4">
        <v>5</v>
      </c>
      <c r="I85" s="4">
        <v>2</v>
      </c>
      <c r="S85" s="4">
        <v>5</v>
      </c>
      <c r="T85" s="4" t="s">
        <v>11</v>
      </c>
      <c r="U85" s="4" t="s">
        <v>371</v>
      </c>
    </row>
    <row r="86" spans="3:22" s="4" customFormat="1" hidden="1" x14ac:dyDescent="0.3">
      <c r="D86" s="4" t="s">
        <v>77</v>
      </c>
      <c r="E86" s="11" t="s">
        <v>302</v>
      </c>
      <c r="F86" s="4">
        <v>12</v>
      </c>
      <c r="G86" s="4">
        <v>12</v>
      </c>
      <c r="H86" s="4">
        <v>12</v>
      </c>
      <c r="T86" s="4" t="s">
        <v>11</v>
      </c>
      <c r="U86" s="4" t="s">
        <v>370</v>
      </c>
    </row>
    <row r="87" spans="3:22" s="4" customFormat="1" hidden="1" x14ac:dyDescent="0.3">
      <c r="D87" s="4" t="s">
        <v>78</v>
      </c>
      <c r="E87" s="10" t="s">
        <v>301</v>
      </c>
      <c r="F87" s="4">
        <v>9</v>
      </c>
      <c r="G87" s="4">
        <v>1</v>
      </c>
      <c r="H87" s="4">
        <v>1</v>
      </c>
      <c r="I87" s="4">
        <v>8</v>
      </c>
      <c r="S87" s="4">
        <v>8</v>
      </c>
      <c r="T87" s="4" t="s">
        <v>11</v>
      </c>
      <c r="U87" s="4" t="s">
        <v>371</v>
      </c>
    </row>
    <row r="88" spans="3:22" s="4" customFormat="1" x14ac:dyDescent="0.3">
      <c r="D88" s="4" t="s">
        <v>272</v>
      </c>
      <c r="E88" s="2" t="s">
        <v>276</v>
      </c>
      <c r="F88" s="4">
        <v>19</v>
      </c>
      <c r="I88" s="4">
        <v>19</v>
      </c>
      <c r="J88" s="4">
        <v>19</v>
      </c>
      <c r="K88" s="4">
        <v>1</v>
      </c>
      <c r="L88" s="4">
        <v>2</v>
      </c>
      <c r="M88" s="4">
        <v>1</v>
      </c>
      <c r="R88" s="4">
        <v>1</v>
      </c>
      <c r="S88" s="4">
        <v>19</v>
      </c>
      <c r="T88" s="4" t="s">
        <v>11</v>
      </c>
      <c r="U88" s="4" t="s">
        <v>371</v>
      </c>
    </row>
    <row r="89" spans="3:22" s="4" customFormat="1" hidden="1" x14ac:dyDescent="0.3">
      <c r="D89" s="4" t="s">
        <v>79</v>
      </c>
      <c r="E89" s="10" t="s">
        <v>301</v>
      </c>
      <c r="F89" s="4">
        <v>30</v>
      </c>
      <c r="G89" s="4">
        <v>3</v>
      </c>
      <c r="H89" s="4">
        <v>19</v>
      </c>
      <c r="K89" s="4">
        <v>1</v>
      </c>
      <c r="L89" s="4">
        <v>1</v>
      </c>
      <c r="R89" s="4">
        <v>1</v>
      </c>
      <c r="S89" s="4">
        <v>27</v>
      </c>
      <c r="T89" s="4" t="s">
        <v>11</v>
      </c>
    </row>
    <row r="90" spans="3:22" s="4" customFormat="1" x14ac:dyDescent="0.3">
      <c r="D90" s="4" t="s">
        <v>80</v>
      </c>
      <c r="E90" s="3" t="s">
        <v>277</v>
      </c>
      <c r="F90" s="4">
        <v>5</v>
      </c>
      <c r="I90" s="4">
        <v>5</v>
      </c>
      <c r="J90" s="4">
        <v>5</v>
      </c>
      <c r="L90" s="4">
        <v>1</v>
      </c>
      <c r="S90" s="4">
        <v>5</v>
      </c>
      <c r="T90" s="4" t="s">
        <v>11</v>
      </c>
      <c r="U90" s="4" t="s">
        <v>371</v>
      </c>
    </row>
    <row r="91" spans="3:22" s="4" customFormat="1" hidden="1" x14ac:dyDescent="0.3">
      <c r="C91" s="4" t="s">
        <v>81</v>
      </c>
    </row>
    <row r="92" spans="3:22" s="4" customFormat="1" x14ac:dyDescent="0.3">
      <c r="D92" s="4" t="s">
        <v>82</v>
      </c>
      <c r="E92" s="10" t="s">
        <v>301</v>
      </c>
      <c r="F92" s="4">
        <v>17</v>
      </c>
      <c r="I92" s="4">
        <v>17</v>
      </c>
      <c r="K92" s="4">
        <v>2</v>
      </c>
      <c r="L92" s="4">
        <v>3</v>
      </c>
      <c r="P92" s="4">
        <v>1</v>
      </c>
      <c r="R92" s="4">
        <v>1</v>
      </c>
      <c r="S92" s="4">
        <v>17</v>
      </c>
      <c r="T92" s="4" t="s">
        <v>11</v>
      </c>
      <c r="U92" s="4" t="s">
        <v>371</v>
      </c>
    </row>
    <row r="93" spans="3:22" s="4" customFormat="1" hidden="1" x14ac:dyDescent="0.3">
      <c r="D93" s="4" t="s">
        <v>83</v>
      </c>
      <c r="E93" s="10" t="s">
        <v>301</v>
      </c>
      <c r="F93" s="4">
        <v>7</v>
      </c>
      <c r="H93" s="4">
        <v>1</v>
      </c>
      <c r="I93" s="4">
        <v>6</v>
      </c>
      <c r="J93" s="4">
        <v>3</v>
      </c>
      <c r="K93" s="4">
        <v>1</v>
      </c>
      <c r="S93" s="4">
        <v>7</v>
      </c>
      <c r="T93" s="4" t="s">
        <v>11</v>
      </c>
      <c r="U93" s="4" t="s">
        <v>371</v>
      </c>
    </row>
    <row r="94" spans="3:22" s="4" customFormat="1" x14ac:dyDescent="0.3">
      <c r="D94" s="4" t="s">
        <v>84</v>
      </c>
      <c r="E94" s="10" t="s">
        <v>301</v>
      </c>
      <c r="F94" s="27">
        <v>9</v>
      </c>
      <c r="I94" s="4">
        <v>9</v>
      </c>
      <c r="J94" s="4">
        <v>1</v>
      </c>
      <c r="M94" s="4">
        <v>1</v>
      </c>
      <c r="S94" s="4">
        <v>9</v>
      </c>
      <c r="T94" s="4" t="s">
        <v>11</v>
      </c>
      <c r="U94" s="4" t="s">
        <v>371</v>
      </c>
    </row>
    <row r="95" spans="3:22" s="4" customFormat="1" hidden="1" x14ac:dyDescent="0.3">
      <c r="D95" s="4" t="s">
        <v>85</v>
      </c>
      <c r="E95" s="10" t="s">
        <v>301</v>
      </c>
      <c r="F95" s="4">
        <v>27</v>
      </c>
      <c r="H95" s="4">
        <v>3</v>
      </c>
      <c r="I95" s="4">
        <v>24</v>
      </c>
      <c r="K95" s="4">
        <v>4</v>
      </c>
      <c r="S95" s="4">
        <v>27</v>
      </c>
      <c r="T95" s="4" t="s">
        <v>11</v>
      </c>
      <c r="U95" s="4" t="s">
        <v>371</v>
      </c>
      <c r="V95" s="4" t="s">
        <v>255</v>
      </c>
    </row>
    <row r="96" spans="3:22" s="4" customFormat="1" x14ac:dyDescent="0.3">
      <c r="D96" s="4" t="s">
        <v>86</v>
      </c>
      <c r="E96" s="10" t="s">
        <v>301</v>
      </c>
      <c r="F96" s="4">
        <v>4</v>
      </c>
      <c r="I96" s="4">
        <v>4</v>
      </c>
      <c r="L96" s="4">
        <v>1</v>
      </c>
      <c r="S96" s="4">
        <v>4</v>
      </c>
      <c r="T96" s="4" t="s">
        <v>11</v>
      </c>
      <c r="U96" s="4" t="s">
        <v>371</v>
      </c>
    </row>
    <row r="97" spans="3:23" s="4" customFormat="1" x14ac:dyDescent="0.3">
      <c r="D97" s="4" t="s">
        <v>87</v>
      </c>
      <c r="E97" s="10" t="s">
        <v>301</v>
      </c>
      <c r="F97" s="4">
        <v>8</v>
      </c>
      <c r="I97" s="4">
        <v>8</v>
      </c>
      <c r="K97" s="4">
        <v>1</v>
      </c>
      <c r="S97" s="4">
        <v>8</v>
      </c>
      <c r="T97" s="4" t="s">
        <v>11</v>
      </c>
      <c r="U97" s="4" t="s">
        <v>371</v>
      </c>
    </row>
    <row r="98" spans="3:23" s="4" customFormat="1" x14ac:dyDescent="0.3">
      <c r="D98" s="4" t="s">
        <v>88</v>
      </c>
      <c r="E98" s="10" t="s">
        <v>301</v>
      </c>
      <c r="F98" s="4">
        <v>4</v>
      </c>
      <c r="I98" s="4">
        <v>4</v>
      </c>
      <c r="S98" s="4">
        <v>4</v>
      </c>
      <c r="T98" s="4" t="s">
        <v>11</v>
      </c>
      <c r="U98" s="4" t="s">
        <v>371</v>
      </c>
    </row>
    <row r="99" spans="3:23" s="4" customFormat="1" x14ac:dyDescent="0.3">
      <c r="D99" s="4" t="s">
        <v>89</v>
      </c>
      <c r="E99" s="10" t="s">
        <v>301</v>
      </c>
      <c r="F99" s="4">
        <v>4</v>
      </c>
      <c r="I99" s="4">
        <v>4</v>
      </c>
      <c r="J99" s="4">
        <v>1</v>
      </c>
      <c r="S99" s="4">
        <v>4</v>
      </c>
      <c r="T99" s="4" t="s">
        <v>11</v>
      </c>
      <c r="U99" s="4" t="s">
        <v>371</v>
      </c>
    </row>
    <row r="100" spans="3:23" s="4" customFormat="1" x14ac:dyDescent="0.3">
      <c r="D100" s="4" t="s">
        <v>90</v>
      </c>
      <c r="E100" s="10" t="s">
        <v>301</v>
      </c>
      <c r="F100" s="4">
        <v>10</v>
      </c>
      <c r="I100" s="4">
        <v>10</v>
      </c>
      <c r="S100" s="4">
        <v>10</v>
      </c>
      <c r="T100" s="4" t="s">
        <v>11</v>
      </c>
      <c r="U100" s="4" t="s">
        <v>371</v>
      </c>
    </row>
    <row r="101" spans="3:23" s="4" customFormat="1" hidden="1" x14ac:dyDescent="0.3">
      <c r="D101" s="4" t="s">
        <v>91</v>
      </c>
      <c r="E101" s="10" t="s">
        <v>301</v>
      </c>
      <c r="F101" s="4">
        <v>21</v>
      </c>
      <c r="G101" s="4">
        <v>15</v>
      </c>
      <c r="H101" s="4">
        <v>15</v>
      </c>
      <c r="I101" s="4">
        <v>0</v>
      </c>
      <c r="S101" s="4">
        <v>6</v>
      </c>
      <c r="T101" s="4" t="s">
        <v>6</v>
      </c>
    </row>
    <row r="102" spans="3:23" s="4" customFormat="1" x14ac:dyDescent="0.3">
      <c r="D102" s="4" t="s">
        <v>92</v>
      </c>
      <c r="E102" s="10" t="s">
        <v>301</v>
      </c>
      <c r="F102" s="4">
        <v>10</v>
      </c>
      <c r="I102" s="4">
        <v>10</v>
      </c>
      <c r="K102" s="4">
        <v>1</v>
      </c>
      <c r="S102" s="4">
        <v>10</v>
      </c>
      <c r="T102" s="4" t="s">
        <v>11</v>
      </c>
      <c r="U102" s="4" t="s">
        <v>371</v>
      </c>
    </row>
    <row r="103" spans="3:23" s="4" customFormat="1" x14ac:dyDescent="0.3">
      <c r="D103" s="4" t="s">
        <v>93</v>
      </c>
      <c r="E103" s="10" t="s">
        <v>301</v>
      </c>
      <c r="F103" s="4">
        <v>6</v>
      </c>
      <c r="P103" s="4">
        <v>10</v>
      </c>
      <c r="S103" s="4">
        <v>6</v>
      </c>
      <c r="T103" s="4" t="s">
        <v>1</v>
      </c>
      <c r="U103" s="4" t="s">
        <v>372</v>
      </c>
      <c r="V103" s="4" t="s">
        <v>290</v>
      </c>
    </row>
    <row r="104" spans="3:23" s="4" customFormat="1" x14ac:dyDescent="0.3">
      <c r="D104" s="4" t="s">
        <v>288</v>
      </c>
      <c r="E104" s="10" t="s">
        <v>301</v>
      </c>
      <c r="F104" s="4">
        <v>32</v>
      </c>
      <c r="I104" s="4">
        <v>11</v>
      </c>
      <c r="J104" s="4">
        <v>1</v>
      </c>
      <c r="N104" s="4">
        <v>21</v>
      </c>
      <c r="S104" s="4">
        <v>11</v>
      </c>
      <c r="T104" s="4" t="s">
        <v>11</v>
      </c>
      <c r="U104" s="4" t="s">
        <v>371</v>
      </c>
      <c r="V104" s="4" t="s">
        <v>255</v>
      </c>
      <c r="W104" s="4" t="s">
        <v>289</v>
      </c>
    </row>
    <row r="105" spans="3:23" s="4" customFormat="1" hidden="1" x14ac:dyDescent="0.3">
      <c r="D105" s="4" t="s">
        <v>94</v>
      </c>
      <c r="E105" s="10" t="s">
        <v>301</v>
      </c>
      <c r="G105" s="4">
        <v>34</v>
      </c>
      <c r="H105" s="4">
        <v>54</v>
      </c>
      <c r="M105" s="4">
        <v>1</v>
      </c>
      <c r="N105" s="4">
        <v>3</v>
      </c>
      <c r="P105" s="4">
        <v>13</v>
      </c>
      <c r="S105" s="4">
        <v>17</v>
      </c>
      <c r="T105" s="4" t="s">
        <v>1</v>
      </c>
    </row>
    <row r="106" spans="3:23" s="4" customFormat="1" hidden="1" x14ac:dyDescent="0.3">
      <c r="C106" s="4" t="s">
        <v>95</v>
      </c>
    </row>
    <row r="107" spans="3:23" s="4" customFormat="1" hidden="1" x14ac:dyDescent="0.3">
      <c r="D107" s="4" t="s">
        <v>96</v>
      </c>
      <c r="E107" s="10" t="s">
        <v>301</v>
      </c>
      <c r="F107" s="4">
        <v>25</v>
      </c>
      <c r="H107" s="4">
        <v>25</v>
      </c>
      <c r="S107" s="4">
        <v>25</v>
      </c>
      <c r="T107" s="4" t="s">
        <v>11</v>
      </c>
      <c r="U107" s="4" t="s">
        <v>371</v>
      </c>
    </row>
    <row r="108" spans="3:23" s="4" customFormat="1" x14ac:dyDescent="0.3">
      <c r="D108" s="9" t="s">
        <v>254</v>
      </c>
      <c r="E108" s="10" t="s">
        <v>301</v>
      </c>
      <c r="F108" s="4">
        <v>3</v>
      </c>
      <c r="S108" s="4">
        <v>3</v>
      </c>
      <c r="T108" s="4" t="s">
        <v>11</v>
      </c>
      <c r="U108" s="4" t="s">
        <v>372</v>
      </c>
    </row>
    <row r="109" spans="3:23" s="4" customFormat="1" hidden="1" x14ac:dyDescent="0.3">
      <c r="D109" s="4" t="s">
        <v>97</v>
      </c>
      <c r="E109" s="10" t="s">
        <v>301</v>
      </c>
      <c r="F109" s="4">
        <v>3</v>
      </c>
      <c r="H109" s="4">
        <v>3</v>
      </c>
      <c r="S109" s="4">
        <v>3</v>
      </c>
      <c r="T109" s="4" t="s">
        <v>11</v>
      </c>
      <c r="U109" s="4" t="s">
        <v>371</v>
      </c>
    </row>
    <row r="110" spans="3:23" s="4" customFormat="1" x14ac:dyDescent="0.3">
      <c r="D110" s="4" t="s">
        <v>98</v>
      </c>
      <c r="E110" s="10" t="s">
        <v>301</v>
      </c>
      <c r="F110" s="4">
        <v>2</v>
      </c>
      <c r="I110" s="4">
        <v>2</v>
      </c>
      <c r="S110" s="4">
        <v>2</v>
      </c>
      <c r="T110" s="4" t="s">
        <v>11</v>
      </c>
      <c r="U110" s="4" t="s">
        <v>371</v>
      </c>
    </row>
    <row r="111" spans="3:23" s="4" customFormat="1" x14ac:dyDescent="0.3">
      <c r="D111" s="4" t="s">
        <v>99</v>
      </c>
      <c r="E111" s="10" t="s">
        <v>301</v>
      </c>
      <c r="F111" s="4">
        <v>2</v>
      </c>
      <c r="P111" s="4">
        <v>3</v>
      </c>
      <c r="S111" s="4">
        <v>2</v>
      </c>
      <c r="T111" s="4" t="s">
        <v>1</v>
      </c>
      <c r="U111" s="4" t="s">
        <v>372</v>
      </c>
    </row>
    <row r="112" spans="3:23" s="4" customFormat="1" hidden="1" x14ac:dyDescent="0.3">
      <c r="D112" s="4" t="s">
        <v>100</v>
      </c>
      <c r="E112" s="10" t="s">
        <v>301</v>
      </c>
      <c r="F112" s="4">
        <v>7</v>
      </c>
      <c r="H112" s="4">
        <v>7</v>
      </c>
      <c r="S112" s="4">
        <v>7</v>
      </c>
      <c r="T112" s="4" t="s">
        <v>11</v>
      </c>
      <c r="U112" s="4" t="s">
        <v>371</v>
      </c>
    </row>
    <row r="113" spans="4:22" s="4" customFormat="1" hidden="1" x14ac:dyDescent="0.3">
      <c r="D113" s="4" t="s">
        <v>101</v>
      </c>
      <c r="E113" s="10" t="s">
        <v>301</v>
      </c>
      <c r="F113" s="4">
        <v>4</v>
      </c>
      <c r="H113" s="4">
        <v>4</v>
      </c>
      <c r="S113" s="4">
        <v>4</v>
      </c>
      <c r="T113" s="4" t="s">
        <v>11</v>
      </c>
      <c r="U113" s="4" t="s">
        <v>371</v>
      </c>
    </row>
    <row r="114" spans="4:22" s="4" customFormat="1" x14ac:dyDescent="0.3">
      <c r="D114" s="4" t="s">
        <v>102</v>
      </c>
      <c r="E114" s="2" t="s">
        <v>276</v>
      </c>
      <c r="F114" s="4">
        <v>0</v>
      </c>
      <c r="P114" s="4">
        <v>5</v>
      </c>
      <c r="T114" s="4" t="s">
        <v>11</v>
      </c>
    </row>
    <row r="115" spans="4:22" s="4" customFormat="1" x14ac:dyDescent="0.3">
      <c r="D115" s="4" t="s">
        <v>103</v>
      </c>
      <c r="E115" s="10" t="s">
        <v>301</v>
      </c>
      <c r="F115" s="4">
        <v>4</v>
      </c>
      <c r="I115" s="4">
        <v>4</v>
      </c>
      <c r="S115" s="4">
        <v>4</v>
      </c>
      <c r="T115" s="4" t="s">
        <v>11</v>
      </c>
      <c r="U115" s="4" t="s">
        <v>371</v>
      </c>
    </row>
    <row r="116" spans="4:22" s="4" customFormat="1" hidden="1" x14ac:dyDescent="0.3">
      <c r="D116" s="4" t="s">
        <v>104</v>
      </c>
      <c r="E116" s="10" t="s">
        <v>301</v>
      </c>
      <c r="F116" s="4">
        <v>20</v>
      </c>
      <c r="G116" s="4">
        <v>11</v>
      </c>
      <c r="H116" s="4">
        <v>20</v>
      </c>
      <c r="S116" s="4">
        <v>9</v>
      </c>
      <c r="T116" s="4" t="s">
        <v>11</v>
      </c>
    </row>
    <row r="117" spans="4:22" s="4" customFormat="1" hidden="1" x14ac:dyDescent="0.3">
      <c r="D117" s="9" t="s">
        <v>273</v>
      </c>
      <c r="E117" s="11" t="s">
        <v>302</v>
      </c>
      <c r="F117" s="4">
        <v>11</v>
      </c>
      <c r="G117" s="4">
        <v>11</v>
      </c>
      <c r="H117" s="4">
        <v>11</v>
      </c>
      <c r="T117" s="4" t="s">
        <v>11</v>
      </c>
      <c r="U117" s="4" t="s">
        <v>370</v>
      </c>
    </row>
    <row r="118" spans="4:22" s="4" customFormat="1" x14ac:dyDescent="0.3">
      <c r="D118" s="4" t="s">
        <v>105</v>
      </c>
      <c r="E118" s="10" t="s">
        <v>301</v>
      </c>
      <c r="F118" s="4">
        <v>8</v>
      </c>
      <c r="I118" s="4">
        <v>8</v>
      </c>
      <c r="M118" s="4">
        <v>1</v>
      </c>
      <c r="S118" s="4">
        <v>8</v>
      </c>
      <c r="T118" s="4" t="s">
        <v>11</v>
      </c>
      <c r="U118" s="4" t="s">
        <v>371</v>
      </c>
    </row>
    <row r="119" spans="4:22" s="6" customFormat="1" hidden="1" x14ac:dyDescent="0.3">
      <c r="D119" s="6" t="s">
        <v>258</v>
      </c>
      <c r="E119" s="3" t="s">
        <v>277</v>
      </c>
      <c r="F119" s="6">
        <v>20</v>
      </c>
      <c r="H119" s="6">
        <v>5</v>
      </c>
      <c r="I119" s="6">
        <v>15</v>
      </c>
      <c r="J119" s="6">
        <v>9</v>
      </c>
      <c r="K119" s="6">
        <v>8</v>
      </c>
      <c r="P119" s="6">
        <v>1</v>
      </c>
      <c r="S119" s="6">
        <v>20</v>
      </c>
      <c r="T119" s="6" t="s">
        <v>11</v>
      </c>
      <c r="U119" s="4" t="s">
        <v>371</v>
      </c>
      <c r="V119" s="6" t="s">
        <v>257</v>
      </c>
    </row>
    <row r="120" spans="4:22" s="4" customFormat="1" ht="13.8" customHeight="1" x14ac:dyDescent="0.3">
      <c r="D120" s="4" t="s">
        <v>106</v>
      </c>
      <c r="E120" s="10" t="s">
        <v>301</v>
      </c>
      <c r="F120" s="6">
        <v>6</v>
      </c>
      <c r="I120" s="4">
        <v>6</v>
      </c>
      <c r="L120" s="4">
        <v>1</v>
      </c>
      <c r="S120" s="6">
        <v>6</v>
      </c>
      <c r="T120" s="6" t="s">
        <v>11</v>
      </c>
      <c r="U120" s="4" t="s">
        <v>371</v>
      </c>
    </row>
    <row r="121" spans="4:22" s="4" customFormat="1" hidden="1" x14ac:dyDescent="0.3">
      <c r="D121" s="4" t="s">
        <v>107</v>
      </c>
      <c r="E121" s="3" t="s">
        <v>277</v>
      </c>
      <c r="F121" s="4">
        <v>16</v>
      </c>
      <c r="H121" s="4">
        <v>1</v>
      </c>
      <c r="I121" s="4">
        <v>11</v>
      </c>
      <c r="L121" s="4">
        <v>1</v>
      </c>
      <c r="M121" s="4">
        <v>1</v>
      </c>
      <c r="P121" s="4">
        <v>10</v>
      </c>
      <c r="S121" s="4">
        <v>16</v>
      </c>
      <c r="T121" s="4" t="s">
        <v>1</v>
      </c>
      <c r="U121" s="4" t="s">
        <v>371</v>
      </c>
      <c r="V121" s="4" t="s">
        <v>253</v>
      </c>
    </row>
    <row r="122" spans="4:22" s="4" customFormat="1" x14ac:dyDescent="0.3">
      <c r="D122" s="4" t="s">
        <v>108</v>
      </c>
      <c r="E122" s="3" t="s">
        <v>277</v>
      </c>
      <c r="F122" s="4">
        <v>15</v>
      </c>
      <c r="I122" s="4">
        <v>15</v>
      </c>
      <c r="K122" s="4">
        <v>2</v>
      </c>
      <c r="L122" s="4">
        <v>2</v>
      </c>
      <c r="M122" s="4">
        <v>1</v>
      </c>
      <c r="S122" s="4">
        <v>15</v>
      </c>
      <c r="T122" s="4" t="s">
        <v>11</v>
      </c>
      <c r="U122" s="4" t="s">
        <v>371</v>
      </c>
    </row>
    <row r="123" spans="4:22" s="4" customFormat="1" x14ac:dyDescent="0.3">
      <c r="D123" s="4" t="s">
        <v>109</v>
      </c>
      <c r="E123" s="10" t="s">
        <v>301</v>
      </c>
      <c r="F123" s="4">
        <v>3</v>
      </c>
      <c r="I123" s="4">
        <v>3</v>
      </c>
      <c r="S123" s="4">
        <v>3</v>
      </c>
      <c r="T123" s="4" t="s">
        <v>11</v>
      </c>
      <c r="U123" s="4" t="s">
        <v>371</v>
      </c>
    </row>
    <row r="124" spans="4:22" s="4" customFormat="1" x14ac:dyDescent="0.3">
      <c r="D124" s="4" t="s">
        <v>110</v>
      </c>
      <c r="E124" s="10" t="s">
        <v>301</v>
      </c>
      <c r="F124" s="4">
        <v>6</v>
      </c>
      <c r="I124" s="4">
        <v>6</v>
      </c>
      <c r="S124" s="4">
        <v>6</v>
      </c>
      <c r="T124" s="4" t="s">
        <v>11</v>
      </c>
      <c r="U124" s="4" t="s">
        <v>371</v>
      </c>
    </row>
    <row r="125" spans="4:22" s="4" customFormat="1" hidden="1" x14ac:dyDescent="0.3">
      <c r="D125" s="4" t="s">
        <v>111</v>
      </c>
      <c r="E125" s="10" t="s">
        <v>301</v>
      </c>
      <c r="F125" s="4">
        <v>5</v>
      </c>
      <c r="H125" s="4">
        <v>5</v>
      </c>
      <c r="S125" s="4">
        <v>5</v>
      </c>
      <c r="T125" s="4" t="s">
        <v>11</v>
      </c>
      <c r="U125" s="4" t="s">
        <v>371</v>
      </c>
    </row>
    <row r="126" spans="4:22" s="4" customFormat="1" hidden="1" x14ac:dyDescent="0.3">
      <c r="D126" s="4" t="s">
        <v>112</v>
      </c>
      <c r="E126" s="11" t="s">
        <v>302</v>
      </c>
      <c r="F126" s="4">
        <v>3</v>
      </c>
      <c r="G126" s="4">
        <v>3</v>
      </c>
      <c r="H126" s="4">
        <v>3</v>
      </c>
      <c r="T126" s="4" t="s">
        <v>11</v>
      </c>
      <c r="U126" s="4" t="s">
        <v>370</v>
      </c>
    </row>
    <row r="127" spans="4:22" s="4" customFormat="1" hidden="1" x14ac:dyDescent="0.3">
      <c r="D127" s="4" t="s">
        <v>113</v>
      </c>
      <c r="E127" s="11" t="s">
        <v>302</v>
      </c>
      <c r="F127" s="4">
        <v>20</v>
      </c>
      <c r="G127" s="4">
        <v>20</v>
      </c>
      <c r="H127" s="4">
        <v>20</v>
      </c>
      <c r="T127" s="4" t="s">
        <v>11</v>
      </c>
      <c r="U127" s="4" t="s">
        <v>370</v>
      </c>
    </row>
    <row r="128" spans="4:22" s="4" customFormat="1" hidden="1" x14ac:dyDescent="0.3">
      <c r="D128" s="4" t="s">
        <v>114</v>
      </c>
      <c r="E128" s="10" t="s">
        <v>301</v>
      </c>
      <c r="F128" s="4">
        <v>11</v>
      </c>
      <c r="H128" s="4">
        <v>11</v>
      </c>
      <c r="Q128" s="4">
        <v>11</v>
      </c>
      <c r="S128" s="4">
        <v>11</v>
      </c>
      <c r="T128" s="4" t="s">
        <v>11</v>
      </c>
      <c r="U128" s="4" t="s">
        <v>371</v>
      </c>
    </row>
    <row r="129" spans="3:22" s="4" customFormat="1" x14ac:dyDescent="0.3">
      <c r="D129" s="4" t="s">
        <v>115</v>
      </c>
      <c r="E129" s="10" t="s">
        <v>301</v>
      </c>
      <c r="F129" s="4">
        <v>3</v>
      </c>
      <c r="I129" s="4">
        <v>3</v>
      </c>
      <c r="L129" s="4">
        <v>1</v>
      </c>
      <c r="S129" s="4">
        <v>3</v>
      </c>
      <c r="T129" s="4" t="s">
        <v>11</v>
      </c>
      <c r="U129" s="4" t="s">
        <v>371</v>
      </c>
    </row>
    <row r="130" spans="3:22" s="4" customFormat="1" hidden="1" x14ac:dyDescent="0.3">
      <c r="D130" s="4" t="s">
        <v>116</v>
      </c>
      <c r="E130" s="10" t="s">
        <v>301</v>
      </c>
      <c r="F130" s="4">
        <v>4</v>
      </c>
      <c r="H130" s="4">
        <v>4</v>
      </c>
      <c r="S130" s="4">
        <v>4</v>
      </c>
      <c r="T130" s="4" t="s">
        <v>11</v>
      </c>
      <c r="U130" s="4" t="s">
        <v>371</v>
      </c>
    </row>
    <row r="131" spans="3:22" s="4" customFormat="1" hidden="1" x14ac:dyDescent="0.3">
      <c r="D131" s="9" t="s">
        <v>274</v>
      </c>
      <c r="E131" s="11" t="s">
        <v>302</v>
      </c>
      <c r="F131" s="4">
        <v>4</v>
      </c>
      <c r="G131" s="4">
        <v>4</v>
      </c>
      <c r="H131" s="4">
        <v>4</v>
      </c>
      <c r="T131" s="4" t="s">
        <v>11</v>
      </c>
      <c r="U131" s="4" t="s">
        <v>370</v>
      </c>
    </row>
    <row r="132" spans="3:22" s="4" customFormat="1" hidden="1" x14ac:dyDescent="0.3">
      <c r="D132" s="4" t="s">
        <v>117</v>
      </c>
      <c r="E132" s="10" t="s">
        <v>301</v>
      </c>
      <c r="F132" s="4">
        <v>13</v>
      </c>
      <c r="H132" s="4">
        <v>9</v>
      </c>
      <c r="I132" s="4">
        <v>4</v>
      </c>
      <c r="P132" s="4">
        <v>1</v>
      </c>
      <c r="Q132" s="4">
        <v>9</v>
      </c>
      <c r="R132" s="4">
        <v>2</v>
      </c>
      <c r="S132" s="4">
        <v>13</v>
      </c>
      <c r="T132" s="4" t="s">
        <v>11</v>
      </c>
      <c r="U132" s="4" t="s">
        <v>371</v>
      </c>
    </row>
    <row r="133" spans="3:22" s="4" customFormat="1" x14ac:dyDescent="0.3">
      <c r="D133" s="4" t="s">
        <v>118</v>
      </c>
      <c r="E133" s="10" t="s">
        <v>301</v>
      </c>
      <c r="F133" s="4">
        <v>25</v>
      </c>
      <c r="I133" s="4">
        <v>22</v>
      </c>
      <c r="S133" s="4">
        <v>25</v>
      </c>
      <c r="T133" s="4" t="s">
        <v>11</v>
      </c>
      <c r="U133" s="4" t="s">
        <v>371</v>
      </c>
      <c r="V133" s="4" t="s">
        <v>292</v>
      </c>
    </row>
    <row r="134" spans="3:22" s="4" customFormat="1" x14ac:dyDescent="0.3">
      <c r="D134" s="4" t="s">
        <v>119</v>
      </c>
      <c r="E134" s="2" t="s">
        <v>276</v>
      </c>
      <c r="F134" s="4">
        <v>20</v>
      </c>
      <c r="I134" s="4">
        <v>7</v>
      </c>
      <c r="K134" s="4">
        <v>5</v>
      </c>
      <c r="N134" s="4">
        <v>13</v>
      </c>
      <c r="P134" s="4">
        <v>7</v>
      </c>
      <c r="R134" s="4">
        <v>3</v>
      </c>
      <c r="S134" s="4">
        <v>7</v>
      </c>
      <c r="T134" s="4" t="s">
        <v>6</v>
      </c>
      <c r="U134" s="4" t="s">
        <v>371</v>
      </c>
      <c r="V134" s="4" t="s">
        <v>269</v>
      </c>
    </row>
    <row r="135" spans="3:22" s="4" customFormat="1" x14ac:dyDescent="0.3">
      <c r="D135" s="4" t="s">
        <v>120</v>
      </c>
      <c r="E135" s="12" t="s">
        <v>301</v>
      </c>
      <c r="F135" s="4">
        <v>1</v>
      </c>
      <c r="N135" s="4">
        <v>1</v>
      </c>
      <c r="P135" s="4">
        <v>2</v>
      </c>
      <c r="T135" s="4" t="s">
        <v>11</v>
      </c>
      <c r="U135" s="4" t="s">
        <v>372</v>
      </c>
    </row>
    <row r="136" spans="3:22" s="4" customFormat="1" x14ac:dyDescent="0.3">
      <c r="D136" s="4" t="s">
        <v>121</v>
      </c>
      <c r="E136" s="10" t="s">
        <v>301</v>
      </c>
      <c r="F136" s="4">
        <v>6</v>
      </c>
      <c r="I136" s="4">
        <v>6</v>
      </c>
      <c r="S136" s="4">
        <v>6</v>
      </c>
      <c r="T136" s="4" t="s">
        <v>11</v>
      </c>
      <c r="U136" s="4" t="s">
        <v>371</v>
      </c>
    </row>
    <row r="137" spans="3:22" s="4" customFormat="1" hidden="1" x14ac:dyDescent="0.3">
      <c r="D137" s="4" t="s">
        <v>122</v>
      </c>
      <c r="E137" s="11" t="s">
        <v>302</v>
      </c>
      <c r="F137" s="4">
        <v>1</v>
      </c>
      <c r="G137" s="4">
        <v>1</v>
      </c>
      <c r="H137" s="4">
        <v>1</v>
      </c>
      <c r="T137" s="4" t="s">
        <v>11</v>
      </c>
      <c r="U137" s="4" t="s">
        <v>370</v>
      </c>
    </row>
    <row r="138" spans="3:22" s="4" customFormat="1" hidden="1" x14ac:dyDescent="0.3">
      <c r="D138" s="4" t="s">
        <v>123</v>
      </c>
      <c r="E138" s="11" t="s">
        <v>302</v>
      </c>
      <c r="F138" s="4">
        <v>8</v>
      </c>
      <c r="G138" s="4">
        <v>8</v>
      </c>
      <c r="H138" s="4">
        <v>8</v>
      </c>
      <c r="T138" s="4" t="s">
        <v>11</v>
      </c>
      <c r="U138" s="4" t="s">
        <v>370</v>
      </c>
    </row>
    <row r="139" spans="3:22" s="4" customFormat="1" x14ac:dyDescent="0.3">
      <c r="D139" s="4" t="s">
        <v>124</v>
      </c>
      <c r="E139" s="10" t="s">
        <v>301</v>
      </c>
      <c r="F139" s="4">
        <v>5</v>
      </c>
      <c r="I139" s="4">
        <v>5</v>
      </c>
      <c r="S139" s="4">
        <v>5</v>
      </c>
      <c r="T139" s="4" t="s">
        <v>11</v>
      </c>
      <c r="U139" s="4" t="s">
        <v>371</v>
      </c>
    </row>
    <row r="140" spans="3:22" s="4" customFormat="1" x14ac:dyDescent="0.3">
      <c r="D140" s="4" t="s">
        <v>125</v>
      </c>
      <c r="E140" s="10" t="s">
        <v>301</v>
      </c>
      <c r="F140" s="4">
        <v>4</v>
      </c>
      <c r="I140" s="4">
        <v>4</v>
      </c>
      <c r="S140" s="4">
        <v>4</v>
      </c>
      <c r="T140" s="4" t="s">
        <v>11</v>
      </c>
      <c r="U140" s="4" t="s">
        <v>371</v>
      </c>
    </row>
    <row r="141" spans="3:22" s="4" customFormat="1" hidden="1" x14ac:dyDescent="0.3">
      <c r="D141" s="4" t="s">
        <v>266</v>
      </c>
      <c r="E141" s="11" t="s">
        <v>302</v>
      </c>
      <c r="F141" s="4">
        <v>2</v>
      </c>
      <c r="G141" s="4">
        <v>2</v>
      </c>
      <c r="H141" s="4">
        <v>2</v>
      </c>
      <c r="T141" s="4" t="s">
        <v>11</v>
      </c>
      <c r="U141" s="4" t="s">
        <v>370</v>
      </c>
    </row>
    <row r="142" spans="3:22" s="4" customFormat="1" hidden="1" x14ac:dyDescent="0.3">
      <c r="C142" s="4" t="s">
        <v>126</v>
      </c>
    </row>
    <row r="143" spans="3:22" s="4" customFormat="1" hidden="1" x14ac:dyDescent="0.3">
      <c r="D143" s="4" t="s">
        <v>127</v>
      </c>
      <c r="F143" s="4">
        <v>0</v>
      </c>
    </row>
    <row r="144" spans="3:22" s="4" customFormat="1" x14ac:dyDescent="0.3">
      <c r="D144" s="4" t="s">
        <v>128</v>
      </c>
      <c r="E144" s="10" t="s">
        <v>301</v>
      </c>
      <c r="F144" s="4">
        <v>3</v>
      </c>
      <c r="I144" s="4">
        <v>3</v>
      </c>
      <c r="S144" s="4">
        <v>3</v>
      </c>
      <c r="T144" s="4" t="s">
        <v>11</v>
      </c>
      <c r="U144" s="4" t="s">
        <v>371</v>
      </c>
    </row>
    <row r="145" spans="3:22" s="4" customFormat="1" hidden="1" x14ac:dyDescent="0.3">
      <c r="D145" s="9" t="s">
        <v>250</v>
      </c>
      <c r="E145" s="10" t="s">
        <v>301</v>
      </c>
      <c r="F145" s="4">
        <v>12</v>
      </c>
      <c r="H145" s="4">
        <v>12</v>
      </c>
      <c r="Q145" s="4">
        <v>9</v>
      </c>
      <c r="S145" s="4">
        <v>12</v>
      </c>
      <c r="T145" s="4" t="s">
        <v>11</v>
      </c>
      <c r="U145" s="4" t="s">
        <v>371</v>
      </c>
    </row>
    <row r="146" spans="3:22" s="4" customFormat="1" hidden="1" x14ac:dyDescent="0.3">
      <c r="C146" s="4" t="s">
        <v>129</v>
      </c>
    </row>
    <row r="147" spans="3:22" s="4" customFormat="1" hidden="1" x14ac:dyDescent="0.3">
      <c r="D147" s="4" t="s">
        <v>214</v>
      </c>
    </row>
    <row r="148" spans="3:22" s="4" customFormat="1" x14ac:dyDescent="0.3">
      <c r="D148" s="4" t="s">
        <v>130</v>
      </c>
      <c r="E148" s="10" t="s">
        <v>301</v>
      </c>
      <c r="F148" s="4">
        <v>4</v>
      </c>
      <c r="I148" s="4">
        <v>4</v>
      </c>
      <c r="M148" s="4">
        <v>1</v>
      </c>
      <c r="S148" s="4">
        <v>4</v>
      </c>
      <c r="T148" s="4" t="s">
        <v>11</v>
      </c>
      <c r="U148" s="4" t="s">
        <v>371</v>
      </c>
    </row>
    <row r="149" spans="3:22" s="4" customFormat="1" hidden="1" x14ac:dyDescent="0.3">
      <c r="D149" s="4" t="s">
        <v>131</v>
      </c>
      <c r="E149" s="11" t="s">
        <v>302</v>
      </c>
      <c r="F149" s="4">
        <v>5</v>
      </c>
      <c r="G149" s="4">
        <v>5</v>
      </c>
      <c r="H149" s="4">
        <v>5</v>
      </c>
      <c r="T149" s="4" t="s">
        <v>11</v>
      </c>
      <c r="U149" s="4" t="s">
        <v>370</v>
      </c>
    </row>
    <row r="150" spans="3:22" s="4" customFormat="1" hidden="1" x14ac:dyDescent="0.3">
      <c r="D150" s="4" t="s">
        <v>132</v>
      </c>
      <c r="E150" s="11" t="s">
        <v>302</v>
      </c>
      <c r="F150" s="4">
        <v>34</v>
      </c>
      <c r="G150" s="4">
        <v>34</v>
      </c>
      <c r="H150" s="4">
        <v>34</v>
      </c>
      <c r="T150" s="4" t="s">
        <v>11</v>
      </c>
      <c r="U150" s="4" t="s">
        <v>370</v>
      </c>
    </row>
    <row r="151" spans="3:22" s="4" customFormat="1" hidden="1" x14ac:dyDescent="0.3">
      <c r="D151" s="4" t="s">
        <v>133</v>
      </c>
      <c r="E151" s="11" t="s">
        <v>302</v>
      </c>
      <c r="F151" s="4">
        <v>9</v>
      </c>
      <c r="G151" s="4">
        <v>9</v>
      </c>
      <c r="H151" s="4">
        <v>9</v>
      </c>
      <c r="T151" s="4" t="s">
        <v>11</v>
      </c>
      <c r="U151" s="4" t="s">
        <v>370</v>
      </c>
    </row>
    <row r="152" spans="3:22" s="4" customFormat="1" hidden="1" x14ac:dyDescent="0.3">
      <c r="D152" s="4" t="s">
        <v>134</v>
      </c>
      <c r="E152" s="10" t="s">
        <v>301</v>
      </c>
      <c r="F152" s="4">
        <v>3</v>
      </c>
      <c r="H152" s="4">
        <v>3</v>
      </c>
      <c r="S152" s="4">
        <v>3</v>
      </c>
      <c r="T152" s="4" t="s">
        <v>11</v>
      </c>
      <c r="U152" s="4" t="s">
        <v>371</v>
      </c>
    </row>
    <row r="153" spans="3:22" s="4" customFormat="1" hidden="1" x14ac:dyDescent="0.3">
      <c r="D153" s="4" t="s">
        <v>135</v>
      </c>
      <c r="E153" s="10" t="s">
        <v>301</v>
      </c>
      <c r="F153" s="4">
        <v>25</v>
      </c>
      <c r="G153" s="4">
        <v>11</v>
      </c>
      <c r="H153" s="4">
        <v>11</v>
      </c>
      <c r="I153" s="4">
        <v>14</v>
      </c>
      <c r="M153" s="4">
        <v>1</v>
      </c>
      <c r="R153" s="4">
        <v>1</v>
      </c>
      <c r="S153" s="4">
        <v>16</v>
      </c>
      <c r="T153" s="4" t="s">
        <v>11</v>
      </c>
      <c r="U153" s="4" t="s">
        <v>371</v>
      </c>
    </row>
    <row r="154" spans="3:22" s="4" customFormat="1" hidden="1" x14ac:dyDescent="0.3">
      <c r="D154" s="4" t="s">
        <v>136</v>
      </c>
      <c r="E154" s="10" t="s">
        <v>301</v>
      </c>
      <c r="F154" s="4">
        <v>4</v>
      </c>
      <c r="H154" s="4">
        <v>3</v>
      </c>
      <c r="O154" s="4">
        <v>2</v>
      </c>
      <c r="P154" s="4">
        <v>10</v>
      </c>
      <c r="S154" s="4">
        <v>4</v>
      </c>
      <c r="T154" s="4" t="s">
        <v>11</v>
      </c>
      <c r="U154" s="4" t="s">
        <v>371</v>
      </c>
    </row>
    <row r="155" spans="3:22" s="4" customFormat="1" x14ac:dyDescent="0.3">
      <c r="D155" s="4" t="s">
        <v>137</v>
      </c>
      <c r="E155" s="2" t="s">
        <v>276</v>
      </c>
      <c r="F155" s="4">
        <v>0</v>
      </c>
      <c r="P155" s="4">
        <v>8</v>
      </c>
      <c r="T155" s="4" t="s">
        <v>11</v>
      </c>
    </row>
    <row r="156" spans="3:22" s="4" customFormat="1" x14ac:dyDescent="0.3">
      <c r="D156" s="4" t="s">
        <v>138</v>
      </c>
      <c r="E156" s="10" t="s">
        <v>301</v>
      </c>
      <c r="F156" s="4">
        <v>4</v>
      </c>
      <c r="I156" s="4">
        <v>4</v>
      </c>
      <c r="S156" s="4">
        <v>4</v>
      </c>
      <c r="T156" s="4" t="s">
        <v>11</v>
      </c>
      <c r="U156" s="4" t="s">
        <v>371</v>
      </c>
    </row>
    <row r="157" spans="3:22" s="4" customFormat="1" hidden="1" x14ac:dyDescent="0.3">
      <c r="D157" s="9" t="s">
        <v>264</v>
      </c>
      <c r="E157" s="10" t="s">
        <v>301</v>
      </c>
      <c r="F157" s="4">
        <v>4</v>
      </c>
      <c r="H157" s="4">
        <v>4</v>
      </c>
      <c r="S157" s="4">
        <v>4</v>
      </c>
      <c r="T157" s="4" t="s">
        <v>11</v>
      </c>
      <c r="U157" s="4" t="s">
        <v>371</v>
      </c>
    </row>
    <row r="158" spans="3:22" s="4" customFormat="1" hidden="1" x14ac:dyDescent="0.3">
      <c r="D158" s="4" t="s">
        <v>139</v>
      </c>
      <c r="E158" s="10" t="s">
        <v>301</v>
      </c>
      <c r="F158" s="4">
        <v>13</v>
      </c>
      <c r="H158" s="4">
        <v>13</v>
      </c>
      <c r="Q158" s="4">
        <v>13</v>
      </c>
      <c r="S158" s="4">
        <v>13</v>
      </c>
      <c r="T158" s="4" t="s">
        <v>11</v>
      </c>
      <c r="U158" s="4" t="s">
        <v>371</v>
      </c>
    </row>
    <row r="159" spans="3:22" s="4" customFormat="1" x14ac:dyDescent="0.3">
      <c r="D159" s="4" t="s">
        <v>140</v>
      </c>
      <c r="E159" s="10" t="s">
        <v>301</v>
      </c>
      <c r="F159" s="4">
        <v>6</v>
      </c>
      <c r="O159" s="4">
        <v>1</v>
      </c>
      <c r="S159" s="4">
        <v>6</v>
      </c>
      <c r="T159" s="4" t="s">
        <v>11</v>
      </c>
      <c r="U159" s="4" t="s">
        <v>372</v>
      </c>
    </row>
    <row r="160" spans="3:22" s="4" customFormat="1" hidden="1" x14ac:dyDescent="0.3">
      <c r="D160" s="4" t="s">
        <v>141</v>
      </c>
      <c r="E160" s="10" t="s">
        <v>301</v>
      </c>
      <c r="F160" s="4">
        <v>12</v>
      </c>
      <c r="H160" s="4">
        <v>11</v>
      </c>
      <c r="S160" s="4">
        <v>12</v>
      </c>
      <c r="T160" s="4" t="s">
        <v>6</v>
      </c>
      <c r="U160" s="4" t="s">
        <v>371</v>
      </c>
      <c r="V160" s="4" t="s">
        <v>278</v>
      </c>
    </row>
    <row r="161" spans="3:22" s="4" customFormat="1" hidden="1" x14ac:dyDescent="0.3">
      <c r="D161" s="4" t="s">
        <v>142</v>
      </c>
      <c r="E161" s="3" t="s">
        <v>277</v>
      </c>
      <c r="F161" s="4">
        <v>13</v>
      </c>
      <c r="G161" s="4">
        <v>9</v>
      </c>
      <c r="H161" s="4">
        <v>10</v>
      </c>
      <c r="I161" s="4">
        <v>3</v>
      </c>
      <c r="L161" s="4">
        <v>1</v>
      </c>
      <c r="Q161" s="4">
        <v>9</v>
      </c>
      <c r="R161" s="4">
        <v>3</v>
      </c>
      <c r="S161" s="4">
        <v>3</v>
      </c>
      <c r="T161" s="4" t="s">
        <v>6</v>
      </c>
      <c r="U161" s="4" t="s">
        <v>371</v>
      </c>
    </row>
    <row r="162" spans="3:22" s="4" customFormat="1" hidden="1" x14ac:dyDescent="0.3">
      <c r="D162" s="4" t="s">
        <v>143</v>
      </c>
      <c r="F162" s="4">
        <v>0</v>
      </c>
    </row>
    <row r="163" spans="3:22" s="4" customFormat="1" hidden="1" x14ac:dyDescent="0.3">
      <c r="D163" s="4" t="s">
        <v>144</v>
      </c>
      <c r="E163" s="3" t="s">
        <v>277</v>
      </c>
      <c r="F163" s="4">
        <v>41</v>
      </c>
      <c r="H163" s="4">
        <v>2</v>
      </c>
      <c r="I163" s="4">
        <v>39</v>
      </c>
      <c r="K163" s="4">
        <v>2</v>
      </c>
      <c r="L163" s="4">
        <v>2</v>
      </c>
      <c r="M163" s="4">
        <v>3</v>
      </c>
      <c r="N163" s="4">
        <v>1</v>
      </c>
      <c r="O163" s="4">
        <v>2</v>
      </c>
      <c r="P163" s="4">
        <v>1</v>
      </c>
      <c r="S163" s="4">
        <v>41</v>
      </c>
      <c r="T163" s="4" t="s">
        <v>1</v>
      </c>
      <c r="U163" s="4" t="s">
        <v>371</v>
      </c>
    </row>
    <row r="164" spans="3:22" s="4" customFormat="1" x14ac:dyDescent="0.3">
      <c r="D164" s="4" t="s">
        <v>145</v>
      </c>
      <c r="E164" s="2" t="s">
        <v>276</v>
      </c>
      <c r="F164" s="4">
        <v>0</v>
      </c>
      <c r="P164" s="4">
        <v>4</v>
      </c>
      <c r="T164" s="4" t="s">
        <v>11</v>
      </c>
    </row>
    <row r="165" spans="3:22" s="4" customFormat="1" hidden="1" x14ac:dyDescent="0.3">
      <c r="D165" s="4" t="s">
        <v>146</v>
      </c>
      <c r="E165" s="2" t="s">
        <v>276</v>
      </c>
      <c r="F165" s="4">
        <v>15</v>
      </c>
      <c r="G165" s="4">
        <v>6</v>
      </c>
      <c r="H165" s="4">
        <v>9</v>
      </c>
      <c r="I165" s="4">
        <v>5</v>
      </c>
      <c r="O165" s="4">
        <v>1</v>
      </c>
      <c r="P165" s="4">
        <v>5</v>
      </c>
      <c r="S165" s="4">
        <v>5</v>
      </c>
      <c r="T165" s="4" t="s">
        <v>11</v>
      </c>
      <c r="U165" s="4" t="s">
        <v>371</v>
      </c>
    </row>
    <row r="166" spans="3:22" s="4" customFormat="1" x14ac:dyDescent="0.3">
      <c r="D166" s="4" t="s">
        <v>147</v>
      </c>
      <c r="E166" s="10" t="s">
        <v>301</v>
      </c>
      <c r="F166" s="4">
        <v>5</v>
      </c>
      <c r="I166" s="4">
        <v>5</v>
      </c>
      <c r="S166" s="4">
        <v>5</v>
      </c>
      <c r="T166" s="4" t="s">
        <v>11</v>
      </c>
      <c r="U166" s="4" t="s">
        <v>371</v>
      </c>
    </row>
    <row r="167" spans="3:22" s="4" customFormat="1" hidden="1" x14ac:dyDescent="0.3">
      <c r="D167" s="4" t="s">
        <v>148</v>
      </c>
      <c r="E167" s="10" t="s">
        <v>301</v>
      </c>
      <c r="F167" s="4">
        <v>5</v>
      </c>
      <c r="H167" s="4">
        <v>2</v>
      </c>
      <c r="I167" s="4">
        <v>3</v>
      </c>
      <c r="S167" s="4">
        <v>5</v>
      </c>
      <c r="T167" s="4" t="s">
        <v>11</v>
      </c>
      <c r="U167" s="4" t="s">
        <v>371</v>
      </c>
      <c r="V167" s="4" t="s">
        <v>292</v>
      </c>
    </row>
    <row r="168" spans="3:22" s="4" customFormat="1" hidden="1" x14ac:dyDescent="0.3">
      <c r="D168" s="4" t="s">
        <v>149</v>
      </c>
      <c r="E168" s="10" t="s">
        <v>301</v>
      </c>
      <c r="F168" s="4">
        <v>62</v>
      </c>
      <c r="H168" s="4">
        <v>55</v>
      </c>
      <c r="I168" s="4">
        <v>7</v>
      </c>
      <c r="J168" s="4">
        <v>7</v>
      </c>
      <c r="S168" s="4">
        <v>62</v>
      </c>
      <c r="T168" s="4" t="s">
        <v>1</v>
      </c>
      <c r="U168" s="4" t="s">
        <v>370</v>
      </c>
    </row>
    <row r="169" spans="3:22" s="4" customFormat="1" hidden="1" x14ac:dyDescent="0.3">
      <c r="C169" s="4" t="s">
        <v>150</v>
      </c>
    </row>
    <row r="170" spans="3:22" s="4" customFormat="1" x14ac:dyDescent="0.3">
      <c r="D170" s="4" t="s">
        <v>151</v>
      </c>
      <c r="E170" s="10" t="s">
        <v>301</v>
      </c>
      <c r="F170" s="4">
        <v>4</v>
      </c>
      <c r="I170" s="4">
        <v>4</v>
      </c>
      <c r="S170" s="4">
        <v>4</v>
      </c>
      <c r="T170" s="4" t="s">
        <v>11</v>
      </c>
      <c r="U170" s="4" t="s">
        <v>371</v>
      </c>
    </row>
    <row r="171" spans="3:22" s="4" customFormat="1" hidden="1" x14ac:dyDescent="0.3">
      <c r="D171" s="4" t="s">
        <v>152</v>
      </c>
      <c r="E171" s="10" t="s">
        <v>301</v>
      </c>
      <c r="F171" s="4">
        <v>15</v>
      </c>
      <c r="H171" s="4">
        <v>15</v>
      </c>
      <c r="S171" s="4">
        <v>15</v>
      </c>
      <c r="T171" s="4" t="s">
        <v>11</v>
      </c>
      <c r="U171" s="4" t="s">
        <v>371</v>
      </c>
    </row>
    <row r="172" spans="3:22" s="4" customFormat="1" hidden="1" x14ac:dyDescent="0.3">
      <c r="D172" s="4" t="s">
        <v>153</v>
      </c>
      <c r="E172" s="11" t="s">
        <v>302</v>
      </c>
      <c r="F172" s="4">
        <v>22</v>
      </c>
      <c r="G172" s="4">
        <v>22</v>
      </c>
      <c r="H172" s="4">
        <v>22</v>
      </c>
      <c r="T172" s="4" t="s">
        <v>11</v>
      </c>
      <c r="U172" s="4" t="s">
        <v>370</v>
      </c>
    </row>
    <row r="173" spans="3:22" s="4" customFormat="1" x14ac:dyDescent="0.3">
      <c r="D173" s="9" t="s">
        <v>286</v>
      </c>
      <c r="E173" s="10" t="s">
        <v>301</v>
      </c>
      <c r="F173" s="4">
        <v>9</v>
      </c>
      <c r="I173" s="4">
        <v>9</v>
      </c>
      <c r="S173" s="4">
        <v>9</v>
      </c>
      <c r="T173" s="4" t="s">
        <v>11</v>
      </c>
      <c r="U173" s="4" t="s">
        <v>371</v>
      </c>
      <c r="V173" s="4" t="s">
        <v>287</v>
      </c>
    </row>
    <row r="174" spans="3:22" s="4" customFormat="1" x14ac:dyDescent="0.3">
      <c r="D174" s="4" t="s">
        <v>154</v>
      </c>
      <c r="E174" s="10" t="s">
        <v>301</v>
      </c>
      <c r="F174" s="4">
        <v>2</v>
      </c>
      <c r="I174" s="4">
        <v>2</v>
      </c>
      <c r="S174" s="4">
        <v>2</v>
      </c>
      <c r="T174" s="4" t="s">
        <v>11</v>
      </c>
      <c r="U174" s="4" t="s">
        <v>371</v>
      </c>
    </row>
    <row r="175" spans="3:22" s="4" customFormat="1" x14ac:dyDescent="0.3">
      <c r="D175" s="4" t="s">
        <v>155</v>
      </c>
      <c r="E175" s="10" t="s">
        <v>301</v>
      </c>
      <c r="F175" s="4">
        <v>11</v>
      </c>
      <c r="I175" s="4">
        <v>11</v>
      </c>
      <c r="M175" s="4">
        <v>1</v>
      </c>
      <c r="R175" s="4">
        <v>1</v>
      </c>
      <c r="S175" s="4">
        <v>11</v>
      </c>
      <c r="T175" s="4" t="s">
        <v>11</v>
      </c>
      <c r="U175" s="4" t="s">
        <v>371</v>
      </c>
    </row>
    <row r="176" spans="3:22" s="4" customFormat="1" hidden="1" x14ac:dyDescent="0.3">
      <c r="C176" s="4" t="s">
        <v>156</v>
      </c>
    </row>
    <row r="177" spans="3:22" s="4" customFormat="1" hidden="1" x14ac:dyDescent="0.3">
      <c r="D177" s="4" t="s">
        <v>157</v>
      </c>
      <c r="E177" s="3" t="s">
        <v>277</v>
      </c>
      <c r="F177" s="4">
        <v>9</v>
      </c>
      <c r="H177" s="4">
        <v>2</v>
      </c>
      <c r="K177" s="4">
        <v>4</v>
      </c>
      <c r="R177" s="4">
        <v>3</v>
      </c>
      <c r="S177" s="4">
        <v>9</v>
      </c>
      <c r="T177" s="4" t="s">
        <v>1</v>
      </c>
      <c r="U177" s="4" t="s">
        <v>371</v>
      </c>
    </row>
    <row r="178" spans="3:22" s="4" customFormat="1" hidden="1" x14ac:dyDescent="0.3">
      <c r="D178" s="4" t="s">
        <v>158</v>
      </c>
      <c r="F178" s="4">
        <v>0</v>
      </c>
    </row>
    <row r="179" spans="3:22" s="4" customFormat="1" hidden="1" x14ac:dyDescent="0.3">
      <c r="D179" s="4" t="s">
        <v>159</v>
      </c>
      <c r="E179" s="3" t="s">
        <v>277</v>
      </c>
      <c r="F179" s="4">
        <v>50</v>
      </c>
      <c r="H179" s="4">
        <v>3</v>
      </c>
      <c r="I179" s="4">
        <v>47</v>
      </c>
      <c r="J179" s="4">
        <v>11</v>
      </c>
      <c r="K179" s="4">
        <v>4</v>
      </c>
      <c r="S179" s="4">
        <v>50</v>
      </c>
      <c r="T179" s="4" t="s">
        <v>11</v>
      </c>
      <c r="U179" s="4" t="s">
        <v>371</v>
      </c>
    </row>
    <row r="180" spans="3:22" s="4" customFormat="1" hidden="1" x14ac:dyDescent="0.3">
      <c r="D180" s="4" t="s">
        <v>160</v>
      </c>
      <c r="E180" s="3" t="s">
        <v>277</v>
      </c>
      <c r="F180" s="4">
        <v>81</v>
      </c>
      <c r="H180" s="4">
        <v>3</v>
      </c>
      <c r="I180" s="4">
        <v>78</v>
      </c>
      <c r="J180" s="4">
        <v>8</v>
      </c>
      <c r="K180" s="4">
        <v>7</v>
      </c>
      <c r="L180" s="4">
        <v>1</v>
      </c>
      <c r="M180" s="4">
        <v>4</v>
      </c>
      <c r="S180" s="4">
        <v>81</v>
      </c>
      <c r="T180" s="4" t="s">
        <v>11</v>
      </c>
      <c r="U180" s="4" t="s">
        <v>371</v>
      </c>
    </row>
    <row r="181" spans="3:22" s="4" customFormat="1" hidden="1" x14ac:dyDescent="0.3">
      <c r="D181" s="4" t="s">
        <v>161</v>
      </c>
      <c r="E181" s="3" t="s">
        <v>277</v>
      </c>
      <c r="F181" s="4">
        <v>29</v>
      </c>
      <c r="G181" s="4">
        <v>11</v>
      </c>
      <c r="H181" s="4">
        <v>17</v>
      </c>
      <c r="I181" s="4">
        <v>12</v>
      </c>
      <c r="J181" s="4">
        <v>1</v>
      </c>
      <c r="S181" s="4">
        <v>18</v>
      </c>
      <c r="T181" s="4" t="s">
        <v>6</v>
      </c>
      <c r="U181" s="4" t="s">
        <v>371</v>
      </c>
    </row>
    <row r="182" spans="3:22" s="4" customFormat="1" x14ac:dyDescent="0.3">
      <c r="D182" s="4" t="s">
        <v>285</v>
      </c>
      <c r="E182" s="10" t="s">
        <v>301</v>
      </c>
      <c r="F182" s="4">
        <v>9</v>
      </c>
      <c r="I182" s="4">
        <v>9</v>
      </c>
      <c r="S182" s="4">
        <v>9</v>
      </c>
      <c r="T182" s="4" t="s">
        <v>11</v>
      </c>
      <c r="U182" s="4" t="s">
        <v>371</v>
      </c>
    </row>
    <row r="183" spans="3:22" s="4" customFormat="1" hidden="1" x14ac:dyDescent="0.3">
      <c r="D183" s="4" t="s">
        <v>295</v>
      </c>
      <c r="E183" s="3" t="s">
        <v>277</v>
      </c>
      <c r="F183" s="4">
        <v>6</v>
      </c>
      <c r="H183" s="4">
        <v>2</v>
      </c>
      <c r="I183" s="4">
        <v>4</v>
      </c>
      <c r="J183" s="4">
        <v>2</v>
      </c>
      <c r="L183" s="4">
        <v>2</v>
      </c>
      <c r="S183" s="4">
        <v>6</v>
      </c>
      <c r="T183" s="4" t="s">
        <v>11</v>
      </c>
      <c r="U183" s="4" t="s">
        <v>371</v>
      </c>
    </row>
    <row r="184" spans="3:22" s="4" customFormat="1" hidden="1" x14ac:dyDescent="0.3">
      <c r="D184" s="4" t="s">
        <v>162</v>
      </c>
      <c r="E184" s="10" t="s">
        <v>301</v>
      </c>
      <c r="F184" s="4">
        <v>8</v>
      </c>
      <c r="G184" s="4">
        <v>1</v>
      </c>
      <c r="H184" s="4">
        <v>8</v>
      </c>
      <c r="S184" s="4">
        <v>7</v>
      </c>
      <c r="T184" s="4" t="s">
        <v>11</v>
      </c>
    </row>
    <row r="185" spans="3:22" s="4" customFormat="1" x14ac:dyDescent="0.3">
      <c r="D185" s="4" t="s">
        <v>163</v>
      </c>
      <c r="E185" s="10" t="s">
        <v>301</v>
      </c>
      <c r="F185" s="4">
        <v>12</v>
      </c>
      <c r="I185" s="4">
        <v>12</v>
      </c>
      <c r="K185" s="4">
        <v>1</v>
      </c>
      <c r="S185" s="4">
        <v>12</v>
      </c>
      <c r="T185" s="4" t="s">
        <v>11</v>
      </c>
      <c r="U185" s="4" t="s">
        <v>371</v>
      </c>
    </row>
    <row r="186" spans="3:22" s="4" customFormat="1" hidden="1" x14ac:dyDescent="0.3">
      <c r="D186" s="4" t="s">
        <v>164</v>
      </c>
      <c r="E186" s="10" t="s">
        <v>301</v>
      </c>
      <c r="F186" s="4">
        <v>9</v>
      </c>
      <c r="H186" s="4">
        <v>1</v>
      </c>
      <c r="I186" s="4">
        <v>8</v>
      </c>
      <c r="S186" s="4">
        <v>9</v>
      </c>
      <c r="T186" s="4" t="s">
        <v>11</v>
      </c>
      <c r="U186" s="4" t="s">
        <v>371</v>
      </c>
    </row>
    <row r="187" spans="3:22" s="4" customFormat="1" x14ac:dyDescent="0.3">
      <c r="D187" s="4" t="s">
        <v>165</v>
      </c>
      <c r="E187" s="10" t="s">
        <v>301</v>
      </c>
      <c r="F187" s="4">
        <v>2</v>
      </c>
      <c r="I187" s="4">
        <v>2</v>
      </c>
      <c r="S187" s="4">
        <v>2</v>
      </c>
      <c r="T187" s="4" t="s">
        <v>11</v>
      </c>
      <c r="U187" s="4" t="s">
        <v>371</v>
      </c>
      <c r="V187" s="4" t="s">
        <v>287</v>
      </c>
    </row>
    <row r="188" spans="3:22" s="4" customFormat="1" hidden="1" x14ac:dyDescent="0.3">
      <c r="D188" s="4" t="s">
        <v>166</v>
      </c>
      <c r="E188" s="10" t="s">
        <v>301</v>
      </c>
      <c r="F188" s="4">
        <v>3</v>
      </c>
      <c r="H188" s="4">
        <v>2</v>
      </c>
      <c r="I188" s="4">
        <v>1</v>
      </c>
      <c r="S188" s="4">
        <v>3</v>
      </c>
      <c r="T188" s="4" t="s">
        <v>11</v>
      </c>
      <c r="U188" s="4" t="s">
        <v>371</v>
      </c>
    </row>
    <row r="189" spans="3:22" s="4" customFormat="1" hidden="1" x14ac:dyDescent="0.3">
      <c r="D189" s="4" t="s">
        <v>167</v>
      </c>
      <c r="E189" s="11" t="s">
        <v>302</v>
      </c>
      <c r="F189" s="4">
        <v>4</v>
      </c>
      <c r="G189" s="4">
        <v>4</v>
      </c>
      <c r="H189" s="4">
        <v>4</v>
      </c>
      <c r="T189" s="4" t="s">
        <v>11</v>
      </c>
      <c r="U189" s="4" t="s">
        <v>370</v>
      </c>
    </row>
    <row r="190" spans="3:22" s="4" customFormat="1" hidden="1" x14ac:dyDescent="0.3">
      <c r="D190" s="4" t="s">
        <v>168</v>
      </c>
      <c r="F190" s="4">
        <v>0</v>
      </c>
    </row>
    <row r="191" spans="3:22" s="4" customFormat="1" x14ac:dyDescent="0.3">
      <c r="D191" s="9" t="s">
        <v>275</v>
      </c>
      <c r="E191" s="10" t="s">
        <v>301</v>
      </c>
      <c r="F191" s="4">
        <v>4</v>
      </c>
      <c r="I191" s="4">
        <v>4</v>
      </c>
      <c r="P191" s="4">
        <v>1</v>
      </c>
      <c r="S191" s="4">
        <v>4</v>
      </c>
      <c r="T191" s="4" t="s">
        <v>11</v>
      </c>
      <c r="U191" s="4" t="s">
        <v>371</v>
      </c>
    </row>
    <row r="192" spans="3:22" s="4" customFormat="1" hidden="1" x14ac:dyDescent="0.3">
      <c r="C192" s="4" t="s">
        <v>169</v>
      </c>
    </row>
    <row r="193" spans="3:21" s="4" customFormat="1" x14ac:dyDescent="0.3">
      <c r="D193" s="4" t="s">
        <v>170</v>
      </c>
      <c r="E193" s="10" t="s">
        <v>301</v>
      </c>
      <c r="F193" s="4">
        <v>4</v>
      </c>
      <c r="I193" s="4">
        <v>4</v>
      </c>
      <c r="S193" s="4">
        <v>4</v>
      </c>
      <c r="T193" s="4" t="s">
        <v>11</v>
      </c>
      <c r="U193" s="4" t="s">
        <v>371</v>
      </c>
    </row>
    <row r="194" spans="3:21" s="4" customFormat="1" x14ac:dyDescent="0.3">
      <c r="D194" s="4" t="s">
        <v>171</v>
      </c>
      <c r="E194" s="10" t="s">
        <v>301</v>
      </c>
      <c r="F194" s="4">
        <v>7</v>
      </c>
      <c r="I194" s="4">
        <v>7</v>
      </c>
      <c r="S194" s="4">
        <v>7</v>
      </c>
      <c r="T194" s="4" t="s">
        <v>11</v>
      </c>
      <c r="U194" s="4" t="s">
        <v>371</v>
      </c>
    </row>
    <row r="195" spans="3:21" s="4" customFormat="1" x14ac:dyDescent="0.3">
      <c r="D195" s="4" t="s">
        <v>172</v>
      </c>
      <c r="E195" s="3" t="s">
        <v>277</v>
      </c>
      <c r="F195" s="4">
        <v>7</v>
      </c>
      <c r="I195" s="4">
        <v>7</v>
      </c>
      <c r="K195" s="4">
        <v>2</v>
      </c>
      <c r="R195" s="4">
        <v>2</v>
      </c>
      <c r="S195" s="4">
        <v>7</v>
      </c>
      <c r="T195" s="4" t="s">
        <v>11</v>
      </c>
      <c r="U195" s="4" t="s">
        <v>371</v>
      </c>
    </row>
    <row r="196" spans="3:21" s="4" customFormat="1" hidden="1" x14ac:dyDescent="0.3">
      <c r="D196" s="4" t="s">
        <v>173</v>
      </c>
      <c r="E196" s="10" t="s">
        <v>301</v>
      </c>
      <c r="F196" s="4">
        <v>12</v>
      </c>
      <c r="G196" s="4">
        <v>7</v>
      </c>
      <c r="H196" s="4">
        <v>7</v>
      </c>
      <c r="I196" s="4">
        <v>4</v>
      </c>
      <c r="N196" s="4">
        <v>1</v>
      </c>
      <c r="S196" s="4">
        <v>4</v>
      </c>
      <c r="T196" s="4" t="s">
        <v>11</v>
      </c>
      <c r="U196" s="4" t="s">
        <v>371</v>
      </c>
    </row>
    <row r="197" spans="3:21" s="4" customFormat="1" x14ac:dyDescent="0.3">
      <c r="D197" s="4" t="s">
        <v>174</v>
      </c>
      <c r="E197" s="3" t="s">
        <v>277</v>
      </c>
      <c r="F197" s="4">
        <v>10</v>
      </c>
      <c r="I197" s="4">
        <v>10</v>
      </c>
      <c r="J197" s="4">
        <v>3</v>
      </c>
      <c r="M197" s="4">
        <v>2</v>
      </c>
      <c r="P197" s="4">
        <v>9</v>
      </c>
      <c r="S197" s="4">
        <v>10</v>
      </c>
      <c r="T197" s="4" t="s">
        <v>11</v>
      </c>
      <c r="U197" s="4" t="s">
        <v>371</v>
      </c>
    </row>
    <row r="198" spans="3:21" s="4" customFormat="1" hidden="1" x14ac:dyDescent="0.3">
      <c r="D198" s="4" t="s">
        <v>175</v>
      </c>
      <c r="E198" s="11" t="s">
        <v>302</v>
      </c>
      <c r="F198" s="4">
        <v>13</v>
      </c>
      <c r="G198" s="4">
        <v>13</v>
      </c>
      <c r="H198" s="4">
        <v>13</v>
      </c>
      <c r="T198" s="4" t="s">
        <v>11</v>
      </c>
      <c r="U198" s="4" t="s">
        <v>370</v>
      </c>
    </row>
    <row r="199" spans="3:21" s="4" customFormat="1" hidden="1" x14ac:dyDescent="0.3">
      <c r="D199" s="4" t="s">
        <v>176</v>
      </c>
      <c r="E199" s="10" t="s">
        <v>301</v>
      </c>
      <c r="F199" s="4">
        <v>27</v>
      </c>
      <c r="H199" s="4">
        <v>4</v>
      </c>
      <c r="I199" s="4">
        <v>23</v>
      </c>
      <c r="J199" s="4">
        <v>5</v>
      </c>
      <c r="K199" s="4">
        <v>1</v>
      </c>
      <c r="L199" s="4">
        <v>4</v>
      </c>
      <c r="O199" s="4">
        <v>1</v>
      </c>
      <c r="P199" s="4">
        <v>6</v>
      </c>
      <c r="S199" s="4">
        <v>27</v>
      </c>
      <c r="T199" s="4" t="s">
        <v>6</v>
      </c>
      <c r="U199" s="4" t="s">
        <v>371</v>
      </c>
    </row>
    <row r="200" spans="3:21" s="4" customFormat="1" hidden="1" x14ac:dyDescent="0.3">
      <c r="C200" s="4" t="s">
        <v>177</v>
      </c>
    </row>
    <row r="201" spans="3:21" s="4" customFormat="1" x14ac:dyDescent="0.3">
      <c r="D201" s="4" t="s">
        <v>178</v>
      </c>
      <c r="E201" s="10" t="s">
        <v>301</v>
      </c>
      <c r="F201" s="4">
        <v>24</v>
      </c>
      <c r="I201" s="4">
        <v>24</v>
      </c>
      <c r="S201" s="4">
        <v>24</v>
      </c>
      <c r="T201" s="4" t="s">
        <v>11</v>
      </c>
      <c r="U201" s="4" t="s">
        <v>371</v>
      </c>
    </row>
    <row r="202" spans="3:21" s="4" customFormat="1" hidden="1" x14ac:dyDescent="0.3">
      <c r="D202" s="4" t="s">
        <v>179</v>
      </c>
      <c r="E202" s="10" t="s">
        <v>301</v>
      </c>
      <c r="F202" s="4">
        <v>8</v>
      </c>
      <c r="H202" s="4">
        <v>1</v>
      </c>
      <c r="I202" s="4">
        <v>7</v>
      </c>
      <c r="J202" s="4">
        <v>1</v>
      </c>
      <c r="K202" s="4">
        <v>1</v>
      </c>
      <c r="L202" s="4">
        <v>1</v>
      </c>
      <c r="O202" s="4">
        <v>10</v>
      </c>
      <c r="S202" s="4">
        <v>8</v>
      </c>
      <c r="T202" s="4" t="s">
        <v>6</v>
      </c>
      <c r="U202" s="4" t="s">
        <v>371</v>
      </c>
    </row>
    <row r="203" spans="3:21" s="4" customFormat="1" x14ac:dyDescent="0.3">
      <c r="D203" s="4" t="s">
        <v>180</v>
      </c>
      <c r="E203" s="2" t="s">
        <v>276</v>
      </c>
      <c r="F203" s="4">
        <v>0</v>
      </c>
      <c r="P203" s="4">
        <v>10</v>
      </c>
      <c r="T203" s="4" t="s">
        <v>11</v>
      </c>
    </row>
    <row r="204" spans="3:21" s="4" customFormat="1" hidden="1" x14ac:dyDescent="0.3">
      <c r="D204" s="4" t="s">
        <v>181</v>
      </c>
      <c r="E204" s="10" t="s">
        <v>301</v>
      </c>
      <c r="F204" s="4">
        <v>17</v>
      </c>
      <c r="H204" s="4">
        <v>17</v>
      </c>
      <c r="R204" s="4">
        <v>2</v>
      </c>
      <c r="S204" s="4">
        <v>17</v>
      </c>
      <c r="T204" s="4" t="s">
        <v>6</v>
      </c>
      <c r="U204" s="4" t="s">
        <v>371</v>
      </c>
    </row>
    <row r="205" spans="3:21" s="4" customFormat="1" x14ac:dyDescent="0.3">
      <c r="D205" s="4" t="s">
        <v>182</v>
      </c>
      <c r="E205" s="10" t="s">
        <v>301</v>
      </c>
      <c r="F205" s="4">
        <v>7</v>
      </c>
      <c r="I205" s="4">
        <v>7</v>
      </c>
      <c r="J205" s="4">
        <v>3</v>
      </c>
      <c r="S205" s="4">
        <v>7</v>
      </c>
      <c r="T205" s="4" t="s">
        <v>11</v>
      </c>
      <c r="U205" s="4" t="s">
        <v>371</v>
      </c>
    </row>
    <row r="206" spans="3:21" s="4" customFormat="1" x14ac:dyDescent="0.3">
      <c r="D206" s="4" t="s">
        <v>183</v>
      </c>
      <c r="E206" s="10" t="s">
        <v>301</v>
      </c>
      <c r="F206" s="4">
        <v>1</v>
      </c>
      <c r="O206" s="4">
        <v>1</v>
      </c>
      <c r="S206" s="4">
        <v>1</v>
      </c>
      <c r="T206" s="4" t="s">
        <v>11</v>
      </c>
      <c r="U206" s="4" t="s">
        <v>372</v>
      </c>
    </row>
    <row r="207" spans="3:21" s="4" customFormat="1" hidden="1" x14ac:dyDescent="0.3">
      <c r="D207" s="4" t="s">
        <v>184</v>
      </c>
      <c r="E207" s="3" t="s">
        <v>277</v>
      </c>
      <c r="F207" s="4">
        <v>18</v>
      </c>
      <c r="H207" s="4">
        <v>4</v>
      </c>
      <c r="I207" s="4">
        <v>14</v>
      </c>
      <c r="J207" s="4">
        <v>4</v>
      </c>
      <c r="L207" s="4">
        <v>1</v>
      </c>
      <c r="P207" s="4">
        <v>5</v>
      </c>
      <c r="S207" s="4">
        <v>18</v>
      </c>
      <c r="T207" s="4" t="s">
        <v>11</v>
      </c>
      <c r="U207" s="4" t="s">
        <v>371</v>
      </c>
    </row>
    <row r="208" spans="3:21" s="4" customFormat="1" hidden="1" x14ac:dyDescent="0.3">
      <c r="D208" s="4" t="s">
        <v>185</v>
      </c>
      <c r="E208" s="10" t="s">
        <v>301</v>
      </c>
      <c r="F208" s="4">
        <v>27</v>
      </c>
      <c r="G208" s="4">
        <v>23</v>
      </c>
      <c r="H208" s="4">
        <v>23</v>
      </c>
      <c r="I208" s="4">
        <v>4</v>
      </c>
      <c r="S208" s="4">
        <v>4</v>
      </c>
      <c r="T208" s="4" t="s">
        <v>11</v>
      </c>
      <c r="U208" s="4" t="s">
        <v>371</v>
      </c>
    </row>
    <row r="209" spans="3:22" s="4" customFormat="1" x14ac:dyDescent="0.3">
      <c r="D209" s="4" t="s">
        <v>186</v>
      </c>
      <c r="E209" s="10" t="s">
        <v>301</v>
      </c>
      <c r="F209" s="4">
        <v>6</v>
      </c>
      <c r="I209" s="4">
        <v>6</v>
      </c>
      <c r="K209" s="4">
        <v>1</v>
      </c>
      <c r="S209" s="4">
        <v>6</v>
      </c>
      <c r="T209" s="4" t="s">
        <v>11</v>
      </c>
      <c r="U209" s="4" t="s">
        <v>371</v>
      </c>
    </row>
    <row r="210" spans="3:22" s="4" customFormat="1" x14ac:dyDescent="0.3">
      <c r="D210" s="4" t="s">
        <v>187</v>
      </c>
      <c r="E210" s="10" t="s">
        <v>301</v>
      </c>
      <c r="F210" s="4">
        <v>4</v>
      </c>
      <c r="I210" s="4">
        <v>4</v>
      </c>
      <c r="S210" s="4">
        <v>4</v>
      </c>
      <c r="T210" s="4" t="s">
        <v>11</v>
      </c>
      <c r="U210" s="4" t="s">
        <v>371</v>
      </c>
    </row>
    <row r="211" spans="3:22" s="4" customFormat="1" hidden="1" x14ac:dyDescent="0.3">
      <c r="D211" s="4" t="s">
        <v>188</v>
      </c>
      <c r="E211" s="10" t="s">
        <v>301</v>
      </c>
      <c r="F211" s="4">
        <v>9</v>
      </c>
      <c r="H211" s="4">
        <v>2</v>
      </c>
      <c r="K211" s="4">
        <v>1</v>
      </c>
      <c r="P211" s="4">
        <v>3</v>
      </c>
      <c r="S211" s="4">
        <v>9</v>
      </c>
      <c r="T211" s="4" t="s">
        <v>11</v>
      </c>
      <c r="U211" s="4" t="s">
        <v>371</v>
      </c>
      <c r="V211" s="4" t="s">
        <v>280</v>
      </c>
    </row>
    <row r="212" spans="3:22" s="4" customFormat="1" hidden="1" x14ac:dyDescent="0.3">
      <c r="D212" s="4" t="s">
        <v>189</v>
      </c>
      <c r="E212" s="10" t="s">
        <v>301</v>
      </c>
      <c r="F212" s="4">
        <v>33</v>
      </c>
      <c r="H212" s="4">
        <v>30</v>
      </c>
      <c r="I212" s="4">
        <v>3</v>
      </c>
      <c r="S212" s="4">
        <v>33</v>
      </c>
      <c r="T212" s="4" t="s">
        <v>11</v>
      </c>
      <c r="U212" s="4" t="s">
        <v>370</v>
      </c>
    </row>
    <row r="213" spans="3:22" s="4" customFormat="1" hidden="1" x14ac:dyDescent="0.3">
      <c r="D213" s="4" t="s">
        <v>190</v>
      </c>
      <c r="E213" s="11" t="s">
        <v>302</v>
      </c>
      <c r="F213" s="4">
        <v>5</v>
      </c>
      <c r="G213" s="4">
        <v>5</v>
      </c>
      <c r="H213" s="4">
        <v>5</v>
      </c>
      <c r="T213" s="4" t="s">
        <v>11</v>
      </c>
      <c r="U213" s="4" t="s">
        <v>370</v>
      </c>
    </row>
    <row r="214" spans="3:22" s="4" customFormat="1" hidden="1" x14ac:dyDescent="0.3">
      <c r="C214" s="4" t="s">
        <v>191</v>
      </c>
    </row>
    <row r="215" spans="3:22" s="4" customFormat="1" x14ac:dyDescent="0.3">
      <c r="D215" s="4" t="s">
        <v>192</v>
      </c>
      <c r="E215" s="10" t="s">
        <v>301</v>
      </c>
      <c r="F215" s="4">
        <v>3</v>
      </c>
      <c r="I215" s="4">
        <v>3</v>
      </c>
      <c r="K215" s="4">
        <v>1</v>
      </c>
      <c r="S215" s="4">
        <v>3</v>
      </c>
      <c r="T215" s="4" t="s">
        <v>11</v>
      </c>
      <c r="U215" s="4" t="s">
        <v>371</v>
      </c>
    </row>
    <row r="216" spans="3:22" s="4" customFormat="1" hidden="1" x14ac:dyDescent="0.3">
      <c r="D216" s="4" t="s">
        <v>193</v>
      </c>
      <c r="E216" s="11" t="s">
        <v>302</v>
      </c>
      <c r="F216" s="4">
        <v>3</v>
      </c>
      <c r="G216" s="4">
        <v>3</v>
      </c>
      <c r="H216" s="4">
        <v>3</v>
      </c>
      <c r="T216" s="4" t="s">
        <v>11</v>
      </c>
      <c r="U216" s="4" t="s">
        <v>370</v>
      </c>
    </row>
    <row r="217" spans="3:22" s="4" customFormat="1" hidden="1" x14ac:dyDescent="0.3">
      <c r="D217" s="4" t="s">
        <v>194</v>
      </c>
      <c r="E217" s="10" t="s">
        <v>301</v>
      </c>
      <c r="F217" s="4">
        <v>23</v>
      </c>
      <c r="H217" s="4">
        <v>1</v>
      </c>
      <c r="K217" s="4">
        <v>1</v>
      </c>
      <c r="M217" s="4">
        <v>1</v>
      </c>
      <c r="S217" s="4">
        <v>23</v>
      </c>
      <c r="T217" s="4" t="s">
        <v>11</v>
      </c>
      <c r="U217" s="4" t="s">
        <v>371</v>
      </c>
    </row>
    <row r="218" spans="3:22" s="4" customFormat="1" hidden="1" x14ac:dyDescent="0.3">
      <c r="D218" s="4" t="s">
        <v>195</v>
      </c>
      <c r="E218" s="10" t="s">
        <v>301</v>
      </c>
      <c r="F218" s="4">
        <v>19</v>
      </c>
      <c r="H218" s="4">
        <v>1</v>
      </c>
      <c r="I218" s="4">
        <v>18</v>
      </c>
      <c r="J218" s="4">
        <v>2</v>
      </c>
      <c r="L218" s="4">
        <v>1</v>
      </c>
      <c r="S218" s="4">
        <v>19</v>
      </c>
      <c r="T218" s="4" t="s">
        <v>11</v>
      </c>
      <c r="U218" s="4" t="s">
        <v>371</v>
      </c>
    </row>
    <row r="219" spans="3:22" s="4" customFormat="1" x14ac:dyDescent="0.3">
      <c r="D219" s="4" t="s">
        <v>196</v>
      </c>
      <c r="E219" s="10" t="s">
        <v>301</v>
      </c>
      <c r="F219" s="4">
        <v>4</v>
      </c>
      <c r="I219" s="4">
        <v>0</v>
      </c>
      <c r="P219" s="4">
        <v>12</v>
      </c>
      <c r="S219" s="4">
        <v>4</v>
      </c>
      <c r="T219" s="4" t="s">
        <v>6</v>
      </c>
    </row>
    <row r="220" spans="3:22" s="4" customFormat="1" hidden="1" x14ac:dyDescent="0.3">
      <c r="D220" s="4" t="s">
        <v>197</v>
      </c>
      <c r="E220" s="10" t="s">
        <v>301</v>
      </c>
      <c r="F220" s="4">
        <v>5</v>
      </c>
      <c r="H220" s="4">
        <v>1</v>
      </c>
      <c r="K220" s="4">
        <v>1</v>
      </c>
      <c r="S220" s="4">
        <v>5</v>
      </c>
      <c r="T220" s="4" t="s">
        <v>11</v>
      </c>
      <c r="U220" s="4" t="s">
        <v>371</v>
      </c>
    </row>
    <row r="221" spans="3:22" s="4" customFormat="1" x14ac:dyDescent="0.3">
      <c r="D221" s="4" t="s">
        <v>281</v>
      </c>
      <c r="E221" s="10" t="s">
        <v>301</v>
      </c>
      <c r="F221" s="4">
        <v>4</v>
      </c>
      <c r="I221" s="4">
        <v>1</v>
      </c>
      <c r="S221" s="4">
        <v>4</v>
      </c>
      <c r="T221" s="4" t="s">
        <v>11</v>
      </c>
      <c r="U221" s="4" t="s">
        <v>371</v>
      </c>
    </row>
    <row r="222" spans="3:22" s="4" customFormat="1" hidden="1" x14ac:dyDescent="0.3">
      <c r="D222" s="4" t="s">
        <v>198</v>
      </c>
      <c r="E222" s="11" t="s">
        <v>302</v>
      </c>
      <c r="F222" s="4">
        <v>35</v>
      </c>
      <c r="G222" s="4">
        <v>35</v>
      </c>
      <c r="H222" s="4">
        <v>35</v>
      </c>
      <c r="T222" s="4" t="s">
        <v>1</v>
      </c>
      <c r="U222" s="4" t="s">
        <v>370</v>
      </c>
    </row>
    <row r="223" spans="3:22" s="4" customFormat="1" x14ac:dyDescent="0.3">
      <c r="D223" s="4" t="s">
        <v>199</v>
      </c>
      <c r="E223" s="10" t="s">
        <v>301</v>
      </c>
      <c r="F223" s="4">
        <v>6</v>
      </c>
      <c r="I223" s="4">
        <v>6</v>
      </c>
      <c r="S223" s="4">
        <v>6</v>
      </c>
      <c r="T223" s="4" t="s">
        <v>11</v>
      </c>
      <c r="U223" s="4" t="s">
        <v>371</v>
      </c>
    </row>
    <row r="224" spans="3:22" s="4" customFormat="1" hidden="1" x14ac:dyDescent="0.3">
      <c r="D224" s="4" t="s">
        <v>200</v>
      </c>
      <c r="E224" s="10" t="s">
        <v>301</v>
      </c>
      <c r="F224" s="4">
        <v>7</v>
      </c>
      <c r="G224" s="4">
        <v>3</v>
      </c>
      <c r="H224" s="4">
        <v>7</v>
      </c>
      <c r="S224" s="4">
        <v>4</v>
      </c>
      <c r="T224" s="4" t="s">
        <v>11</v>
      </c>
    </row>
    <row r="225" spans="4:22" s="4" customFormat="1" hidden="1" x14ac:dyDescent="0.3">
      <c r="D225" s="4" t="s">
        <v>256</v>
      </c>
      <c r="E225" s="2" t="s">
        <v>276</v>
      </c>
      <c r="F225" s="4">
        <v>13</v>
      </c>
      <c r="H225" s="4">
        <v>3</v>
      </c>
      <c r="I225" s="4">
        <v>9</v>
      </c>
      <c r="J225" s="4">
        <v>9</v>
      </c>
      <c r="N225" s="4">
        <v>1</v>
      </c>
      <c r="S225" s="4">
        <v>13</v>
      </c>
      <c r="T225" s="4" t="s">
        <v>11</v>
      </c>
      <c r="U225" s="4" t="s">
        <v>371</v>
      </c>
      <c r="V225" s="4" t="s">
        <v>257</v>
      </c>
    </row>
    <row r="226" spans="4:22" s="4" customFormat="1" x14ac:dyDescent="0.3">
      <c r="D226" s="4" t="s">
        <v>201</v>
      </c>
      <c r="E226" s="10" t="s">
        <v>301</v>
      </c>
      <c r="F226" s="4">
        <v>4</v>
      </c>
      <c r="I226" s="4">
        <v>4</v>
      </c>
      <c r="S226" s="4">
        <v>4</v>
      </c>
      <c r="T226" s="4" t="s">
        <v>11</v>
      </c>
      <c r="U226" s="4" t="s">
        <v>371</v>
      </c>
    </row>
    <row r="227" spans="4:22" s="4" customFormat="1" x14ac:dyDescent="0.3">
      <c r="D227" s="4" t="s">
        <v>202</v>
      </c>
      <c r="E227" s="10" t="s">
        <v>301</v>
      </c>
      <c r="F227" s="4">
        <v>5</v>
      </c>
      <c r="I227" s="4">
        <v>0</v>
      </c>
      <c r="S227" s="4">
        <v>5</v>
      </c>
      <c r="T227" s="4" t="s">
        <v>11</v>
      </c>
    </row>
    <row r="228" spans="4:22" s="4" customFormat="1" hidden="1" x14ac:dyDescent="0.3">
      <c r="D228" s="4" t="s">
        <v>203</v>
      </c>
      <c r="E228" s="2" t="s">
        <v>276</v>
      </c>
      <c r="F228" s="4">
        <v>8</v>
      </c>
      <c r="H228" s="4">
        <v>1</v>
      </c>
      <c r="I228" s="4">
        <v>7</v>
      </c>
      <c r="J228" s="4">
        <v>3</v>
      </c>
      <c r="K228" s="4">
        <v>1</v>
      </c>
      <c r="S228" s="4">
        <v>8</v>
      </c>
      <c r="T228" s="4" t="s">
        <v>11</v>
      </c>
      <c r="U228" s="4" t="s">
        <v>371</v>
      </c>
    </row>
    <row r="229" spans="4:22" s="4" customFormat="1" x14ac:dyDescent="0.3">
      <c r="D229" s="4" t="s">
        <v>204</v>
      </c>
      <c r="E229" s="10" t="s">
        <v>301</v>
      </c>
      <c r="F229" s="4">
        <v>4</v>
      </c>
      <c r="I229" s="4">
        <v>4</v>
      </c>
      <c r="S229" s="4">
        <v>4</v>
      </c>
      <c r="T229" s="4" t="s">
        <v>11</v>
      </c>
      <c r="U229" s="4" t="s">
        <v>371</v>
      </c>
    </row>
    <row r="230" spans="4:22" s="4" customFormat="1" hidden="1" x14ac:dyDescent="0.3">
      <c r="D230" s="4" t="s">
        <v>205</v>
      </c>
      <c r="E230" s="11" t="s">
        <v>302</v>
      </c>
      <c r="F230" s="4">
        <v>12</v>
      </c>
      <c r="G230" s="4">
        <v>9</v>
      </c>
      <c r="H230" s="4">
        <v>9</v>
      </c>
      <c r="N230" s="4">
        <v>3</v>
      </c>
      <c r="P230" s="4">
        <v>2</v>
      </c>
      <c r="T230" s="4" t="s">
        <v>11</v>
      </c>
      <c r="U230" s="4" t="s">
        <v>370</v>
      </c>
    </row>
    <row r="231" spans="4:22" s="4" customFormat="1" x14ac:dyDescent="0.3">
      <c r="D231" s="4" t="s">
        <v>206</v>
      </c>
      <c r="E231" s="10" t="s">
        <v>301</v>
      </c>
      <c r="F231" s="4">
        <v>2</v>
      </c>
      <c r="I231" s="4">
        <v>2</v>
      </c>
      <c r="S231" s="4">
        <v>2</v>
      </c>
      <c r="T231" s="4" t="s">
        <v>11</v>
      </c>
      <c r="U231" s="4" t="s">
        <v>371</v>
      </c>
    </row>
    <row r="232" spans="4:22" s="4" customFormat="1" hidden="1" x14ac:dyDescent="0.3">
      <c r="D232" s="4" t="s">
        <v>207</v>
      </c>
      <c r="E232" s="10" t="s">
        <v>301</v>
      </c>
      <c r="F232" s="4">
        <v>9</v>
      </c>
      <c r="H232" s="4">
        <v>1</v>
      </c>
      <c r="I232" s="4">
        <v>8</v>
      </c>
      <c r="J232" s="4">
        <v>7</v>
      </c>
      <c r="S232" s="4">
        <v>9</v>
      </c>
      <c r="T232" s="4" t="s">
        <v>11</v>
      </c>
      <c r="U232" s="4" t="s">
        <v>371</v>
      </c>
    </row>
    <row r="233" spans="4:22" s="4" customFormat="1" hidden="1" x14ac:dyDescent="0.3">
      <c r="D233" s="4" t="s">
        <v>208</v>
      </c>
      <c r="F233" s="4">
        <v>0</v>
      </c>
    </row>
    <row r="234" spans="4:22" s="4" customFormat="1" x14ac:dyDescent="0.3">
      <c r="D234" s="4" t="s">
        <v>215</v>
      </c>
      <c r="E234" s="2" t="s">
        <v>276</v>
      </c>
      <c r="F234" s="4">
        <v>0</v>
      </c>
      <c r="P234" s="4">
        <v>14</v>
      </c>
      <c r="T234" s="4" t="s">
        <v>11</v>
      </c>
    </row>
    <row r="235" spans="4:22" s="4" customFormat="1" hidden="1" x14ac:dyDescent="0.3">
      <c r="D235" s="4" t="s">
        <v>216</v>
      </c>
      <c r="F235" s="4">
        <v>0</v>
      </c>
    </row>
    <row r="236" spans="4:22" s="4" customFormat="1" x14ac:dyDescent="0.3">
      <c r="D236" s="4" t="s">
        <v>217</v>
      </c>
      <c r="E236" s="10" t="s">
        <v>301</v>
      </c>
      <c r="F236" s="4">
        <v>19</v>
      </c>
      <c r="I236" s="4">
        <v>19</v>
      </c>
      <c r="L236" s="4">
        <v>2</v>
      </c>
      <c r="S236" s="4">
        <v>19</v>
      </c>
      <c r="T236" s="4" t="s">
        <v>11</v>
      </c>
      <c r="U236" s="4" t="s">
        <v>371</v>
      </c>
    </row>
    <row r="237" spans="4:22" s="4" customFormat="1" hidden="1" x14ac:dyDescent="0.3">
      <c r="D237" s="4" t="s">
        <v>218</v>
      </c>
      <c r="E237" s="3" t="s">
        <v>277</v>
      </c>
      <c r="F237" s="4">
        <v>20</v>
      </c>
      <c r="H237" s="4">
        <v>4</v>
      </c>
      <c r="I237" s="4">
        <v>13</v>
      </c>
      <c r="J237" s="4">
        <v>2</v>
      </c>
      <c r="K237" s="4">
        <v>2</v>
      </c>
      <c r="L237" s="4">
        <v>1</v>
      </c>
      <c r="M237" s="4">
        <v>2</v>
      </c>
      <c r="N237" s="4">
        <v>1</v>
      </c>
      <c r="S237" s="4">
        <v>20</v>
      </c>
      <c r="T237" s="4" t="s">
        <v>11</v>
      </c>
      <c r="U237" s="4" t="s">
        <v>371</v>
      </c>
      <c r="V237" s="4" t="s">
        <v>294</v>
      </c>
    </row>
    <row r="238" spans="4:22" s="4" customFormat="1" hidden="1" x14ac:dyDescent="0.3">
      <c r="D238" s="4" t="s">
        <v>219</v>
      </c>
      <c r="E238" s="3" t="s">
        <v>277</v>
      </c>
      <c r="F238" s="4">
        <v>3</v>
      </c>
      <c r="G238" s="4">
        <v>3</v>
      </c>
      <c r="H238" s="4">
        <v>3</v>
      </c>
      <c r="R238" s="4">
        <v>2</v>
      </c>
      <c r="T238" s="4" t="s">
        <v>11</v>
      </c>
    </row>
    <row r="239" spans="4:22" s="4" customFormat="1" x14ac:dyDescent="0.3">
      <c r="D239" s="4" t="s">
        <v>220</v>
      </c>
      <c r="E239" s="10" t="s">
        <v>301</v>
      </c>
      <c r="F239" s="4">
        <v>4</v>
      </c>
      <c r="I239" s="4">
        <v>4</v>
      </c>
      <c r="K239" s="4">
        <v>1</v>
      </c>
      <c r="S239" s="4">
        <v>4</v>
      </c>
      <c r="T239" s="4" t="s">
        <v>11</v>
      </c>
      <c r="U239" s="4" t="s">
        <v>371</v>
      </c>
    </row>
    <row r="240" spans="4:22" s="4" customFormat="1" x14ac:dyDescent="0.3">
      <c r="D240" s="4" t="s">
        <v>221</v>
      </c>
      <c r="E240" s="2" t="s">
        <v>276</v>
      </c>
      <c r="F240" s="4">
        <v>0</v>
      </c>
      <c r="P240" s="4">
        <v>1</v>
      </c>
      <c r="T240" s="4" t="s">
        <v>11</v>
      </c>
    </row>
    <row r="241" spans="3:22" s="4" customFormat="1" hidden="1" x14ac:dyDescent="0.3">
      <c r="C241" s="4" t="s">
        <v>222</v>
      </c>
    </row>
    <row r="242" spans="3:22" s="4" customFormat="1" hidden="1" x14ac:dyDescent="0.3">
      <c r="D242" s="4" t="s">
        <v>223</v>
      </c>
      <c r="E242" s="11" t="s">
        <v>302</v>
      </c>
      <c r="F242" s="4">
        <v>9</v>
      </c>
      <c r="G242" s="4">
        <v>9</v>
      </c>
      <c r="H242" s="4">
        <v>9</v>
      </c>
      <c r="T242" s="4" t="s">
        <v>11</v>
      </c>
      <c r="U242" s="4" t="s">
        <v>370</v>
      </c>
    </row>
    <row r="243" spans="3:22" s="4" customFormat="1" x14ac:dyDescent="0.3">
      <c r="D243" s="4" t="s">
        <v>224</v>
      </c>
      <c r="E243" s="10" t="s">
        <v>301</v>
      </c>
      <c r="F243" s="4">
        <v>5</v>
      </c>
      <c r="I243" s="4">
        <v>5</v>
      </c>
      <c r="S243" s="4">
        <v>5</v>
      </c>
      <c r="T243" s="4" t="s">
        <v>11</v>
      </c>
      <c r="U243" s="4" t="s">
        <v>371</v>
      </c>
    </row>
    <row r="244" spans="3:22" s="4" customFormat="1" x14ac:dyDescent="0.3">
      <c r="D244" s="4" t="s">
        <v>225</v>
      </c>
      <c r="E244" s="10" t="s">
        <v>301</v>
      </c>
      <c r="F244" s="4">
        <v>4</v>
      </c>
      <c r="I244" s="4">
        <v>4</v>
      </c>
      <c r="S244" s="4">
        <v>4</v>
      </c>
      <c r="T244" s="4" t="s">
        <v>11</v>
      </c>
      <c r="U244" s="4" t="s">
        <v>371</v>
      </c>
    </row>
    <row r="245" spans="3:22" s="4" customFormat="1" hidden="1" x14ac:dyDescent="0.3">
      <c r="C245" s="4" t="s">
        <v>226</v>
      </c>
    </row>
    <row r="246" spans="3:22" s="4" customFormat="1" x14ac:dyDescent="0.3">
      <c r="D246" s="4" t="s">
        <v>227</v>
      </c>
      <c r="E246" s="10" t="s">
        <v>301</v>
      </c>
      <c r="F246" s="4">
        <v>8</v>
      </c>
      <c r="I246" s="4">
        <v>8</v>
      </c>
      <c r="L246" s="4">
        <v>1</v>
      </c>
      <c r="S246" s="4">
        <v>8</v>
      </c>
      <c r="T246" s="4" t="s">
        <v>11</v>
      </c>
      <c r="U246" s="4" t="s">
        <v>371</v>
      </c>
    </row>
    <row r="247" spans="3:22" s="4" customFormat="1" ht="13.8" customHeight="1" x14ac:dyDescent="0.3">
      <c r="D247" s="4" t="s">
        <v>228</v>
      </c>
      <c r="E247" s="10" t="s">
        <v>301</v>
      </c>
      <c r="F247" s="4">
        <v>7</v>
      </c>
      <c r="I247" s="4">
        <v>7</v>
      </c>
      <c r="S247" s="4">
        <v>7</v>
      </c>
      <c r="T247" s="4" t="s">
        <v>6</v>
      </c>
      <c r="U247" s="4" t="s">
        <v>371</v>
      </c>
      <c r="V247" s="4" t="s">
        <v>261</v>
      </c>
    </row>
    <row r="248" spans="3:22" s="4" customFormat="1" hidden="1" x14ac:dyDescent="0.3">
      <c r="D248" s="4" t="s">
        <v>229</v>
      </c>
      <c r="E248" s="11" t="s">
        <v>302</v>
      </c>
      <c r="F248" s="4">
        <v>9</v>
      </c>
      <c r="G248" s="4">
        <v>9</v>
      </c>
      <c r="H248" s="4">
        <v>9</v>
      </c>
      <c r="T248" s="4" t="s">
        <v>11</v>
      </c>
      <c r="U248" s="4" t="s">
        <v>370</v>
      </c>
    </row>
    <row r="249" spans="3:22" s="4" customFormat="1" x14ac:dyDescent="0.3">
      <c r="D249" s="4" t="s">
        <v>230</v>
      </c>
      <c r="E249" s="10" t="s">
        <v>301</v>
      </c>
      <c r="F249" s="4">
        <v>5</v>
      </c>
      <c r="I249" s="4">
        <v>5</v>
      </c>
      <c r="P249" s="4">
        <v>2</v>
      </c>
      <c r="S249" s="4">
        <v>5</v>
      </c>
      <c r="T249" s="4" t="s">
        <v>11</v>
      </c>
      <c r="U249" s="4" t="s">
        <v>371</v>
      </c>
    </row>
    <row r="250" spans="3:22" s="4" customFormat="1" x14ac:dyDescent="0.3">
      <c r="D250" s="4" t="s">
        <v>231</v>
      </c>
      <c r="E250" s="10" t="s">
        <v>301</v>
      </c>
      <c r="F250" s="4">
        <v>8</v>
      </c>
      <c r="I250" s="4">
        <v>8</v>
      </c>
      <c r="K250" s="4">
        <v>3</v>
      </c>
      <c r="S250" s="4">
        <v>8</v>
      </c>
      <c r="T250" s="4" t="s">
        <v>11</v>
      </c>
      <c r="U250" s="4" t="s">
        <v>371</v>
      </c>
    </row>
    <row r="251" spans="3:22" s="4" customFormat="1" hidden="1" x14ac:dyDescent="0.3">
      <c r="D251" s="4" t="s">
        <v>232</v>
      </c>
      <c r="E251" s="10" t="s">
        <v>301</v>
      </c>
      <c r="F251" s="4">
        <v>17</v>
      </c>
      <c r="G251" s="4">
        <v>13</v>
      </c>
      <c r="H251" s="4">
        <v>16</v>
      </c>
      <c r="N251" s="4">
        <v>1</v>
      </c>
      <c r="S251" s="4">
        <v>4</v>
      </c>
      <c r="T251" s="4" t="s">
        <v>11</v>
      </c>
    </row>
    <row r="252" spans="3:22" s="4" customFormat="1" hidden="1" x14ac:dyDescent="0.3">
      <c r="C252" s="4" t="s">
        <v>233</v>
      </c>
    </row>
    <row r="253" spans="3:22" s="4" customFormat="1" hidden="1" x14ac:dyDescent="0.3">
      <c r="D253" s="4" t="s">
        <v>234</v>
      </c>
      <c r="E253" s="10" t="s">
        <v>301</v>
      </c>
      <c r="F253" s="4">
        <v>7</v>
      </c>
      <c r="H253" s="4">
        <v>2</v>
      </c>
      <c r="I253" s="4">
        <v>5</v>
      </c>
      <c r="S253" s="4">
        <v>7</v>
      </c>
      <c r="T253" s="4" t="s">
        <v>11</v>
      </c>
      <c r="U253" s="4" t="s">
        <v>371</v>
      </c>
    </row>
    <row r="254" spans="3:22" s="4" customFormat="1" hidden="1" x14ac:dyDescent="0.3">
      <c r="C254" s="4" t="s">
        <v>235</v>
      </c>
    </row>
    <row r="255" spans="3:22" s="4" customFormat="1" hidden="1" x14ac:dyDescent="0.3">
      <c r="D255" s="4" t="s">
        <v>236</v>
      </c>
      <c r="E255" s="10" t="s">
        <v>301</v>
      </c>
      <c r="F255" s="4" t="s">
        <v>283</v>
      </c>
      <c r="G255" s="4" t="s">
        <v>282</v>
      </c>
      <c r="H255" s="4" t="s">
        <v>282</v>
      </c>
      <c r="I255" s="4">
        <v>11</v>
      </c>
      <c r="K255" s="4">
        <v>1</v>
      </c>
      <c r="P255" s="4">
        <v>4</v>
      </c>
      <c r="S255" s="4">
        <v>11</v>
      </c>
      <c r="T255" s="4" t="s">
        <v>11</v>
      </c>
      <c r="U255" s="4" t="s">
        <v>370</v>
      </c>
      <c r="V255" s="4" t="s">
        <v>284</v>
      </c>
    </row>
    <row r="256" spans="3:22" s="4" customFormat="1" x14ac:dyDescent="0.3">
      <c r="D256" s="4" t="s">
        <v>237</v>
      </c>
      <c r="E256" s="10" t="s">
        <v>301</v>
      </c>
      <c r="F256" s="4">
        <v>4</v>
      </c>
      <c r="I256" s="4">
        <v>4</v>
      </c>
      <c r="L256" s="4">
        <v>1</v>
      </c>
      <c r="S256" s="4">
        <v>4</v>
      </c>
      <c r="T256" s="4" t="s">
        <v>11</v>
      </c>
      <c r="U256" s="4" t="s">
        <v>371</v>
      </c>
    </row>
    <row r="257" spans="3:22" s="4" customFormat="1" x14ac:dyDescent="0.3"/>
    <row r="258" spans="3:22" s="4" customFormat="1" x14ac:dyDescent="0.3">
      <c r="C258" s="4" t="s">
        <v>262</v>
      </c>
    </row>
    <row r="259" spans="3:22" s="4" customFormat="1" x14ac:dyDescent="0.3">
      <c r="D259" s="4" t="s">
        <v>263</v>
      </c>
      <c r="E259" s="2" t="s">
        <v>276</v>
      </c>
      <c r="F259" s="4">
        <v>0</v>
      </c>
      <c r="P259" s="4">
        <v>12</v>
      </c>
      <c r="T259" s="4" t="s">
        <v>11</v>
      </c>
    </row>
    <row r="260" spans="3:22" x14ac:dyDescent="0.3">
      <c r="D260" s="4" t="s">
        <v>304</v>
      </c>
      <c r="E260" s="10" t="s">
        <v>301</v>
      </c>
      <c r="F260">
        <v>126</v>
      </c>
      <c r="S260">
        <v>126</v>
      </c>
      <c r="T260" s="4" t="s">
        <v>11</v>
      </c>
      <c r="U260" s="4"/>
      <c r="V260" t="s">
        <v>305</v>
      </c>
    </row>
    <row r="262" spans="3:22" s="15" customFormat="1" ht="43.2" x14ac:dyDescent="0.3">
      <c r="D262" s="17" t="str">
        <f>D1</f>
        <v>Ulice</v>
      </c>
      <c r="E262" s="18" t="s">
        <v>306</v>
      </c>
      <c r="F262" s="17" t="str">
        <f>F1</f>
        <v>počet SB</v>
      </c>
      <c r="G262" s="17" t="str">
        <f t="shared" ref="G262:S262" si="0">G1</f>
        <v>LED stávající</v>
      </c>
      <c r="H262" s="17" t="str">
        <f t="shared" si="0"/>
        <v>Pozink</v>
      </c>
      <c r="I262" s="17" t="str">
        <f t="shared" si="0"/>
        <v>Nátěr</v>
      </c>
      <c r="J262" s="17" t="str">
        <f t="shared" si="0"/>
        <v>koroze</v>
      </c>
      <c r="K262" s="17" t="str">
        <f t="shared" si="0"/>
        <v>Výměna Patice</v>
      </c>
      <c r="L262" s="17" t="str">
        <f t="shared" si="0"/>
        <v>BETON zákl.+ rovnání</v>
      </c>
      <c r="M262" s="17" t="str">
        <f t="shared" si="0"/>
        <v>Prořez</v>
      </c>
      <c r="N262" s="17" t="str">
        <f t="shared" si="0"/>
        <v>Výměna SM</v>
      </c>
      <c r="O262" s="17" t="str">
        <f t="shared" si="0"/>
        <v>doplnit svítidlo + výložník</v>
      </c>
      <c r="P262" s="17" t="str">
        <f t="shared" si="0"/>
        <v>doplnit SM + kabel</v>
      </c>
      <c r="Q262" s="17" t="str">
        <f t="shared" si="0"/>
        <v>nebylo v GEOPORTALU SM</v>
      </c>
      <c r="R262" s="17" t="str">
        <f t="shared" si="0"/>
        <v>X nesvítí/NEBO POŠKOZENÉ SVÍTIDLO</v>
      </c>
      <c r="S262" s="17" t="str">
        <f t="shared" si="0"/>
        <v>Nová LED</v>
      </c>
    </row>
    <row r="263" spans="3:22" x14ac:dyDescent="0.3">
      <c r="D263" s="1" t="s">
        <v>308</v>
      </c>
      <c r="E263" s="16">
        <f>SUM(F2:F256)</f>
        <v>2324</v>
      </c>
      <c r="F263" s="1">
        <f>SUM(F2:F262)</f>
        <v>2450</v>
      </c>
      <c r="G263" s="1">
        <f t="shared" ref="G263:S263" si="1">SUM(G2:G262)</f>
        <v>538</v>
      </c>
      <c r="H263" s="1">
        <f t="shared" si="1"/>
        <v>995</v>
      </c>
      <c r="I263" s="1">
        <f t="shared" si="1"/>
        <v>1194</v>
      </c>
      <c r="J263" s="1">
        <f t="shared" si="1"/>
        <v>158</v>
      </c>
      <c r="K263" s="1">
        <f t="shared" si="1"/>
        <v>68</v>
      </c>
      <c r="L263" s="1">
        <f t="shared" si="1"/>
        <v>39</v>
      </c>
      <c r="M263" s="1">
        <f t="shared" si="1"/>
        <v>28</v>
      </c>
      <c r="N263" s="1">
        <f t="shared" si="1"/>
        <v>52</v>
      </c>
      <c r="O263" s="1">
        <f t="shared" si="1"/>
        <v>20</v>
      </c>
      <c r="P263" s="1">
        <f t="shared" si="1"/>
        <v>173</v>
      </c>
      <c r="Q263" s="1">
        <f t="shared" si="1"/>
        <v>55</v>
      </c>
      <c r="R263" s="1">
        <f t="shared" si="1"/>
        <v>37</v>
      </c>
      <c r="S263" s="1">
        <f t="shared" si="1"/>
        <v>1902</v>
      </c>
    </row>
  </sheetData>
  <autoFilter ref="C1:W256" xr:uid="{DD931623-8D2A-4E39-8851-F14E0E4D3CF3}">
    <filterColumn colId="2">
      <customFilters>
        <customFilter operator="notEqual" val=" "/>
      </customFilters>
    </filterColumn>
    <filterColumn colId="5">
      <filters blank="1"/>
    </filterColumn>
  </autoFilter>
  <phoneticPr fontId="2" type="noConversion"/>
  <pageMargins left="0.7" right="0.7" top="0.78740157499999996" bottom="0.78740157499999996" header="0.3" footer="0.3"/>
  <pageSetup paperSize="8" scale="7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5E87E-E596-4D11-850F-F80E468551B9}">
  <dimension ref="B2:G13"/>
  <sheetViews>
    <sheetView workbookViewId="0">
      <selection activeCell="D22" sqref="D22"/>
    </sheetView>
  </sheetViews>
  <sheetFormatPr defaultRowHeight="14.4" x14ac:dyDescent="0.3"/>
  <cols>
    <col min="2" max="2" width="30" customWidth="1"/>
    <col min="3" max="3" width="16.88671875" customWidth="1"/>
    <col min="4" max="4" width="32" customWidth="1"/>
    <col min="5" max="5" width="16" customWidth="1"/>
    <col min="6" max="6" width="26" customWidth="1"/>
    <col min="7" max="7" width="14.33203125" customWidth="1"/>
  </cols>
  <sheetData>
    <row r="2" spans="2:7" ht="15" thickBot="1" x14ac:dyDescent="0.35">
      <c r="B2" t="s">
        <v>368</v>
      </c>
    </row>
    <row r="3" spans="2:7" x14ac:dyDescent="0.3">
      <c r="B3" s="36" t="s">
        <v>354</v>
      </c>
      <c r="C3" s="37"/>
      <c r="D3" s="37" t="s">
        <v>355</v>
      </c>
      <c r="E3" s="32"/>
      <c r="F3" s="37" t="s">
        <v>356</v>
      </c>
      <c r="G3" s="38"/>
    </row>
    <row r="4" spans="2:7" x14ac:dyDescent="0.3">
      <c r="B4" s="39" t="s">
        <v>357</v>
      </c>
      <c r="C4" s="34">
        <v>2695.63</v>
      </c>
      <c r="D4" s="40" t="s">
        <v>357</v>
      </c>
      <c r="E4" s="34">
        <v>861.62</v>
      </c>
      <c r="F4" s="40" t="s">
        <v>357</v>
      </c>
      <c r="G4" s="31">
        <v>2160.96</v>
      </c>
    </row>
    <row r="5" spans="2:7" x14ac:dyDescent="0.3">
      <c r="B5" s="39" t="s">
        <v>358</v>
      </c>
      <c r="C5" s="34">
        <v>80687.899999999994</v>
      </c>
      <c r="D5" s="40" t="s">
        <v>358</v>
      </c>
      <c r="E5" s="34">
        <v>78955.16</v>
      </c>
      <c r="F5" s="40" t="s">
        <v>358</v>
      </c>
      <c r="G5" s="31">
        <v>152171.54</v>
      </c>
    </row>
    <row r="6" spans="2:7" x14ac:dyDescent="0.3">
      <c r="B6" s="39" t="s">
        <v>359</v>
      </c>
      <c r="C6" s="34">
        <v>0</v>
      </c>
      <c r="D6" s="40" t="s">
        <v>359</v>
      </c>
      <c r="E6" s="34">
        <v>0</v>
      </c>
      <c r="F6" s="40" t="s">
        <v>359</v>
      </c>
      <c r="G6" s="31">
        <v>0</v>
      </c>
    </row>
    <row r="7" spans="2:7" x14ac:dyDescent="0.3">
      <c r="B7" s="39" t="s">
        <v>360</v>
      </c>
      <c r="C7" s="34">
        <v>20702.3</v>
      </c>
      <c r="D7" s="40" t="s">
        <v>360</v>
      </c>
      <c r="E7" s="34">
        <v>20702.330000000002</v>
      </c>
      <c r="F7" s="40" t="s">
        <v>360</v>
      </c>
      <c r="G7" s="31">
        <v>121309.13</v>
      </c>
    </row>
    <row r="8" spans="2:7" x14ac:dyDescent="0.3">
      <c r="B8" s="39" t="s">
        <v>361</v>
      </c>
      <c r="C8" s="34">
        <v>43602.15</v>
      </c>
      <c r="D8" s="40" t="s">
        <v>361</v>
      </c>
      <c r="E8" s="34">
        <v>44090.36</v>
      </c>
      <c r="F8" s="40" t="s">
        <v>361</v>
      </c>
      <c r="G8" s="31">
        <v>225807.75</v>
      </c>
    </row>
    <row r="9" spans="2:7" x14ac:dyDescent="0.3">
      <c r="B9" s="39" t="s">
        <v>362</v>
      </c>
      <c r="C9" s="34">
        <v>7351.45</v>
      </c>
      <c r="D9" s="40" t="s">
        <v>362</v>
      </c>
      <c r="E9" s="34">
        <v>7393.59</v>
      </c>
      <c r="F9" s="40" t="s">
        <v>362</v>
      </c>
      <c r="G9" s="31">
        <v>30628.37</v>
      </c>
    </row>
    <row r="10" spans="2:7" x14ac:dyDescent="0.3">
      <c r="B10" s="39" t="s">
        <v>363</v>
      </c>
      <c r="C10" s="34">
        <v>238.7</v>
      </c>
      <c r="D10" s="40" t="s">
        <v>363</v>
      </c>
      <c r="E10" s="34">
        <v>55.92</v>
      </c>
      <c r="F10" s="40" t="s">
        <v>363</v>
      </c>
      <c r="G10" s="31">
        <v>0</v>
      </c>
    </row>
    <row r="11" spans="2:7" x14ac:dyDescent="0.3">
      <c r="B11" s="39" t="s">
        <v>364</v>
      </c>
      <c r="C11" s="34">
        <v>12306.12</v>
      </c>
      <c r="D11" s="40" t="s">
        <v>364</v>
      </c>
      <c r="E11" s="34">
        <v>12125.94</v>
      </c>
      <c r="F11" s="40" t="s">
        <v>364</v>
      </c>
      <c r="G11" s="31">
        <v>83109.009999999995</v>
      </c>
    </row>
    <row r="12" spans="2:7" x14ac:dyDescent="0.3">
      <c r="B12" s="39" t="s">
        <v>365</v>
      </c>
      <c r="C12" s="34">
        <v>10757.88</v>
      </c>
      <c r="D12" s="40" t="s">
        <v>365</v>
      </c>
      <c r="E12" s="34">
        <v>10757.88</v>
      </c>
      <c r="F12" s="40" t="s">
        <v>365</v>
      </c>
      <c r="G12" s="31">
        <v>73348.92</v>
      </c>
    </row>
    <row r="13" spans="2:7" ht="15" thickBot="1" x14ac:dyDescent="0.35">
      <c r="B13" s="41" t="s">
        <v>366</v>
      </c>
      <c r="C13" s="33">
        <v>178342.12</v>
      </c>
      <c r="D13" s="42" t="s">
        <v>367</v>
      </c>
      <c r="E13" s="33">
        <v>174942.8</v>
      </c>
      <c r="F13" s="42" t="s">
        <v>356</v>
      </c>
      <c r="G13" s="30">
        <v>688535.68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CB0BF-9564-4E06-987C-2E1BB97DFF17}">
  <dimension ref="D2:H229"/>
  <sheetViews>
    <sheetView topLeftCell="A202" workbookViewId="0">
      <selection activeCell="F4" sqref="F4:F222"/>
    </sheetView>
  </sheetViews>
  <sheetFormatPr defaultRowHeight="14.4" x14ac:dyDescent="0.3"/>
  <cols>
    <col min="3" max="3" width="4.44140625" customWidth="1"/>
    <col min="4" max="4" width="8.88671875" hidden="1" customWidth="1"/>
    <col min="5" max="5" width="36.44140625" style="6" customWidth="1"/>
    <col min="6" max="6" width="13.44140625" style="6" customWidth="1"/>
    <col min="7" max="7" width="12.33203125" style="6" customWidth="1"/>
    <col min="8" max="8" width="9.33203125" style="6" customWidth="1"/>
  </cols>
  <sheetData>
    <row r="2" spans="5:8" ht="15" thickBot="1" x14ac:dyDescent="0.35"/>
    <row r="3" spans="5:8" ht="15" thickBot="1" x14ac:dyDescent="0.35">
      <c r="E3" s="49" t="s">
        <v>209</v>
      </c>
      <c r="F3" s="50" t="s">
        <v>376</v>
      </c>
      <c r="G3" s="50" t="s">
        <v>375</v>
      </c>
      <c r="H3" s="51" t="s">
        <v>377</v>
      </c>
    </row>
    <row r="4" spans="5:8" ht="15" thickBot="1" x14ac:dyDescent="0.35">
      <c r="E4" s="57" t="s">
        <v>259</v>
      </c>
      <c r="F4" s="58">
        <f>kalkulace!AK2</f>
        <v>104500</v>
      </c>
      <c r="G4" s="58">
        <v>72000</v>
      </c>
      <c r="H4" s="59" t="s">
        <v>1</v>
      </c>
    </row>
    <row r="5" spans="5:8" ht="15" thickBot="1" x14ac:dyDescent="0.35">
      <c r="E5" s="44" t="s">
        <v>260</v>
      </c>
      <c r="F5" s="58">
        <f>kalkulace!AK3</f>
        <v>102150</v>
      </c>
      <c r="G5" s="43">
        <v>27000</v>
      </c>
      <c r="H5" s="45" t="s">
        <v>11</v>
      </c>
    </row>
    <row r="6" spans="5:8" ht="15" thickBot="1" x14ac:dyDescent="0.35">
      <c r="E6" s="44" t="s">
        <v>0</v>
      </c>
      <c r="F6" s="58">
        <f>kalkulace!AK4</f>
        <v>174100</v>
      </c>
      <c r="G6" s="43">
        <v>36000</v>
      </c>
      <c r="H6" s="45" t="s">
        <v>6</v>
      </c>
    </row>
    <row r="7" spans="5:8" ht="15" thickBot="1" x14ac:dyDescent="0.35">
      <c r="E7" s="44" t="s">
        <v>2</v>
      </c>
      <c r="F7" s="58">
        <f>kalkulace!AK5</f>
        <v>0</v>
      </c>
      <c r="G7" s="43">
        <v>12000</v>
      </c>
      <c r="H7" s="45" t="s">
        <v>11</v>
      </c>
    </row>
    <row r="8" spans="5:8" ht="15" thickBot="1" x14ac:dyDescent="0.35">
      <c r="E8" s="44" t="s">
        <v>3</v>
      </c>
      <c r="F8" s="58">
        <f>kalkulace!AK6</f>
        <v>45400</v>
      </c>
      <c r="G8" s="43">
        <v>39000</v>
      </c>
      <c r="H8" s="45" t="s">
        <v>11</v>
      </c>
    </row>
    <row r="9" spans="5:8" ht="15" thickBot="1" x14ac:dyDescent="0.35">
      <c r="E9" s="44" t="s">
        <v>291</v>
      </c>
      <c r="F9" s="58">
        <f>kalkulace!AK7</f>
        <v>119500</v>
      </c>
      <c r="G9" s="43">
        <v>6000</v>
      </c>
      <c r="H9" s="45" t="s">
        <v>11</v>
      </c>
    </row>
    <row r="10" spans="5:8" ht="15" thickBot="1" x14ac:dyDescent="0.35">
      <c r="E10" s="44" t="s">
        <v>4</v>
      </c>
      <c r="F10" s="58">
        <f>kalkulace!AK8</f>
        <v>0</v>
      </c>
      <c r="G10" s="43">
        <v>12000</v>
      </c>
      <c r="H10" s="45" t="s">
        <v>11</v>
      </c>
    </row>
    <row r="11" spans="5:8" ht="15" thickBot="1" x14ac:dyDescent="0.35">
      <c r="E11" s="44" t="s">
        <v>5</v>
      </c>
      <c r="F11" s="58">
        <f>kalkulace!AK9</f>
        <v>37400</v>
      </c>
      <c r="G11" s="43">
        <v>15000</v>
      </c>
      <c r="H11" s="45" t="s">
        <v>11</v>
      </c>
    </row>
    <row r="12" spans="5:8" ht="15" thickBot="1" x14ac:dyDescent="0.35">
      <c r="E12" s="44" t="s">
        <v>7</v>
      </c>
      <c r="F12" s="58">
        <f>kalkulace!AK10</f>
        <v>46750</v>
      </c>
      <c r="G12" s="43">
        <v>3000</v>
      </c>
      <c r="H12" s="45" t="s">
        <v>11</v>
      </c>
    </row>
    <row r="13" spans="5:8" ht="15" thickBot="1" x14ac:dyDescent="0.35">
      <c r="E13" s="44" t="s">
        <v>8</v>
      </c>
      <c r="F13" s="58">
        <f>kalkulace!AK11</f>
        <v>0</v>
      </c>
      <c r="G13" s="43">
        <v>48000</v>
      </c>
      <c r="H13" s="45" t="s">
        <v>11</v>
      </c>
    </row>
    <row r="14" spans="5:8" ht="15" thickBot="1" x14ac:dyDescent="0.35">
      <c r="E14" s="44" t="s">
        <v>9</v>
      </c>
      <c r="F14" s="58">
        <f>kalkulace!AK12</f>
        <v>41350</v>
      </c>
      <c r="G14" s="43">
        <v>24000</v>
      </c>
      <c r="H14" s="45" t="s">
        <v>11</v>
      </c>
    </row>
    <row r="15" spans="5:8" ht="15" thickBot="1" x14ac:dyDescent="0.35">
      <c r="E15" s="44" t="s">
        <v>10</v>
      </c>
      <c r="F15" s="58">
        <f>kalkulace!AK13</f>
        <v>149600</v>
      </c>
      <c r="G15" s="43">
        <v>69000</v>
      </c>
      <c r="H15" s="45" t="s">
        <v>11</v>
      </c>
    </row>
    <row r="16" spans="5:8" ht="15" thickBot="1" x14ac:dyDescent="0.35">
      <c r="E16" s="44" t="s">
        <v>12</v>
      </c>
      <c r="F16" s="58">
        <f>kalkulace!AK14</f>
        <v>84800</v>
      </c>
      <c r="G16" s="43">
        <v>18000</v>
      </c>
      <c r="H16" s="45" t="s">
        <v>11</v>
      </c>
    </row>
    <row r="17" spans="5:8" ht="15" thickBot="1" x14ac:dyDescent="0.35">
      <c r="E17" s="44" t="s">
        <v>13</v>
      </c>
      <c r="F17" s="58">
        <f>kalkulace!AK15</f>
        <v>247050</v>
      </c>
      <c r="G17" s="43">
        <v>24000</v>
      </c>
      <c r="H17" s="45" t="s">
        <v>11</v>
      </c>
    </row>
    <row r="18" spans="5:8" ht="15" thickBot="1" x14ac:dyDescent="0.35">
      <c r="E18" s="44" t="s">
        <v>14</v>
      </c>
      <c r="F18" s="58">
        <f>kalkulace!AK16</f>
        <v>0</v>
      </c>
      <c r="G18" s="43">
        <v>21000</v>
      </c>
      <c r="H18" s="45" t="s">
        <v>11</v>
      </c>
    </row>
    <row r="19" spans="5:8" ht="15" thickBot="1" x14ac:dyDescent="0.35">
      <c r="E19" s="44" t="s">
        <v>16</v>
      </c>
      <c r="F19" s="58">
        <f>kalkulace!AK17</f>
        <v>80600</v>
      </c>
      <c r="G19" s="43">
        <v>57000</v>
      </c>
      <c r="H19" s="45" t="s">
        <v>6</v>
      </c>
    </row>
    <row r="20" spans="5:8" ht="15" thickBot="1" x14ac:dyDescent="0.35">
      <c r="E20" s="44" t="s">
        <v>17</v>
      </c>
      <c r="F20" s="58">
        <f>kalkulace!AK18</f>
        <v>137800</v>
      </c>
      <c r="G20" s="43">
        <v>33000</v>
      </c>
      <c r="H20" s="45" t="s">
        <v>11</v>
      </c>
    </row>
    <row r="21" spans="5:8" ht="15" thickBot="1" x14ac:dyDescent="0.35">
      <c r="E21" s="44" t="s">
        <v>18</v>
      </c>
      <c r="F21" s="58">
        <f>kalkulace!AK19</f>
        <v>85450</v>
      </c>
      <c r="G21" s="43">
        <v>12000</v>
      </c>
      <c r="H21" s="45" t="s">
        <v>11</v>
      </c>
    </row>
    <row r="22" spans="5:8" ht="15" thickBot="1" x14ac:dyDescent="0.35">
      <c r="E22" s="44" t="s">
        <v>19</v>
      </c>
      <c r="F22" s="58">
        <f>kalkulace!AK20</f>
        <v>0</v>
      </c>
      <c r="G22" s="43">
        <v>6000</v>
      </c>
      <c r="H22" s="45" t="s">
        <v>11</v>
      </c>
    </row>
    <row r="23" spans="5:8" ht="15" thickBot="1" x14ac:dyDescent="0.35">
      <c r="E23" s="44" t="s">
        <v>21</v>
      </c>
      <c r="F23" s="58">
        <f>kalkulace!AK21</f>
        <v>152050</v>
      </c>
      <c r="G23" s="43">
        <v>21000</v>
      </c>
      <c r="H23" s="45" t="s">
        <v>11</v>
      </c>
    </row>
    <row r="24" spans="5:8" ht="15" thickBot="1" x14ac:dyDescent="0.35">
      <c r="E24" s="44" t="s">
        <v>23</v>
      </c>
      <c r="F24" s="58">
        <f>kalkulace!AK22</f>
        <v>95800</v>
      </c>
      <c r="G24" s="43">
        <v>24000</v>
      </c>
      <c r="H24" s="45" t="s">
        <v>11</v>
      </c>
    </row>
    <row r="25" spans="5:8" ht="15" thickBot="1" x14ac:dyDescent="0.35">
      <c r="E25" s="44" t="s">
        <v>25</v>
      </c>
      <c r="F25" s="58">
        <f>kalkulace!AK23</f>
        <v>45900</v>
      </c>
      <c r="G25" s="43">
        <v>6000</v>
      </c>
      <c r="H25" s="45" t="s">
        <v>11</v>
      </c>
    </row>
    <row r="26" spans="5:8" ht="15" thickBot="1" x14ac:dyDescent="0.35">
      <c r="E26" s="44" t="s">
        <v>298</v>
      </c>
      <c r="F26" s="58">
        <f>kalkulace!AK24</f>
        <v>18700</v>
      </c>
      <c r="G26" s="43">
        <v>66000</v>
      </c>
      <c r="H26" s="45" t="s">
        <v>11</v>
      </c>
    </row>
    <row r="27" spans="5:8" ht="15" thickBot="1" x14ac:dyDescent="0.35">
      <c r="E27" s="44" t="s">
        <v>27</v>
      </c>
      <c r="F27" s="58">
        <f>kalkulace!AK25</f>
        <v>0</v>
      </c>
      <c r="G27" s="43">
        <v>102000</v>
      </c>
      <c r="H27" s="45" t="s">
        <v>267</v>
      </c>
    </row>
    <row r="28" spans="5:8" ht="15" thickBot="1" x14ac:dyDescent="0.35">
      <c r="E28" s="44" t="s">
        <v>28</v>
      </c>
      <c r="F28" s="58">
        <f>kalkulace!AK26</f>
        <v>88450</v>
      </c>
      <c r="G28" s="43">
        <v>3000</v>
      </c>
      <c r="H28" s="45" t="s">
        <v>11</v>
      </c>
    </row>
    <row r="29" spans="5:8" ht="15" thickBot="1" x14ac:dyDescent="0.35">
      <c r="E29" s="44" t="s">
        <v>30</v>
      </c>
      <c r="F29" s="58">
        <f>kalkulace!AK27</f>
        <v>0</v>
      </c>
      <c r="G29" s="43">
        <v>30000</v>
      </c>
      <c r="H29" s="45" t="s">
        <v>11</v>
      </c>
    </row>
    <row r="30" spans="5:8" ht="15" thickBot="1" x14ac:dyDescent="0.35">
      <c r="E30" s="44" t="s">
        <v>31</v>
      </c>
      <c r="F30" s="58">
        <f>kalkulace!AK28</f>
        <v>91800</v>
      </c>
      <c r="G30" s="43">
        <v>33000</v>
      </c>
      <c r="H30" s="45" t="s">
        <v>11</v>
      </c>
    </row>
    <row r="31" spans="5:8" ht="15" thickBot="1" x14ac:dyDescent="0.35">
      <c r="E31" s="44" t="s">
        <v>32</v>
      </c>
      <c r="F31" s="58">
        <f>kalkulace!AK29</f>
        <v>0</v>
      </c>
      <c r="G31" s="43">
        <v>36000</v>
      </c>
      <c r="H31" s="45" t="s">
        <v>6</v>
      </c>
    </row>
    <row r="32" spans="5:8" ht="15" thickBot="1" x14ac:dyDescent="0.35">
      <c r="E32" s="44" t="s">
        <v>33</v>
      </c>
      <c r="F32" s="58">
        <f>kalkulace!AK30</f>
        <v>0</v>
      </c>
      <c r="G32" s="43">
        <v>33000</v>
      </c>
      <c r="H32" s="45" t="s">
        <v>6</v>
      </c>
    </row>
    <row r="33" spans="5:8" ht="15" thickBot="1" x14ac:dyDescent="0.35">
      <c r="E33" s="44" t="s">
        <v>34</v>
      </c>
      <c r="F33" s="58">
        <f>kalkulace!AK31</f>
        <v>0</v>
      </c>
      <c r="G33" s="43">
        <v>51000</v>
      </c>
      <c r="H33" s="45" t="s">
        <v>11</v>
      </c>
    </row>
    <row r="34" spans="5:8" ht="15" thickBot="1" x14ac:dyDescent="0.35">
      <c r="E34" s="44" t="s">
        <v>35</v>
      </c>
      <c r="F34" s="58">
        <f>kalkulace!AK32</f>
        <v>136700</v>
      </c>
      <c r="G34" s="43">
        <v>24000</v>
      </c>
      <c r="H34" s="45" t="s">
        <v>11</v>
      </c>
    </row>
    <row r="35" spans="5:8" ht="15" thickBot="1" x14ac:dyDescent="0.35">
      <c r="E35" s="44" t="s">
        <v>36</v>
      </c>
      <c r="F35" s="58">
        <f>kalkulace!AK33</f>
        <v>413550</v>
      </c>
      <c r="G35" s="43">
        <v>90000</v>
      </c>
      <c r="H35" s="45" t="s">
        <v>11</v>
      </c>
    </row>
    <row r="36" spans="5:8" ht="15" thickBot="1" x14ac:dyDescent="0.35">
      <c r="E36" s="44" t="s">
        <v>37</v>
      </c>
      <c r="F36" s="58">
        <f>kalkulace!AK34</f>
        <v>0</v>
      </c>
      <c r="G36" s="43">
        <v>12000</v>
      </c>
      <c r="H36" s="45" t="s">
        <v>11</v>
      </c>
    </row>
    <row r="37" spans="5:8" ht="15" thickBot="1" x14ac:dyDescent="0.35">
      <c r="E37" s="44" t="s">
        <v>38</v>
      </c>
      <c r="F37" s="58">
        <f>kalkulace!AK35</f>
        <v>0</v>
      </c>
      <c r="G37" s="43">
        <v>69000</v>
      </c>
      <c r="H37" s="45" t="s">
        <v>6</v>
      </c>
    </row>
    <row r="38" spans="5:8" ht="15" thickBot="1" x14ac:dyDescent="0.35">
      <c r="E38" s="44" t="s">
        <v>251</v>
      </c>
      <c r="F38" s="58">
        <f>kalkulace!AK36</f>
        <v>45400</v>
      </c>
      <c r="G38" s="43">
        <v>12000</v>
      </c>
      <c r="H38" s="45" t="s">
        <v>11</v>
      </c>
    </row>
    <row r="39" spans="5:8" ht="15" thickBot="1" x14ac:dyDescent="0.35">
      <c r="E39" s="44" t="s">
        <v>40</v>
      </c>
      <c r="F39" s="58">
        <f>kalkulace!AK37</f>
        <v>134850</v>
      </c>
      <c r="G39" s="43">
        <v>36000</v>
      </c>
      <c r="H39" s="45" t="s">
        <v>11</v>
      </c>
    </row>
    <row r="40" spans="5:8" ht="15" thickBot="1" x14ac:dyDescent="0.35">
      <c r="E40" s="44" t="s">
        <v>297</v>
      </c>
      <c r="F40" s="58">
        <f>kalkulace!AK38</f>
        <v>108200</v>
      </c>
      <c r="G40" s="43">
        <v>87000</v>
      </c>
      <c r="H40" s="45" t="s">
        <v>11</v>
      </c>
    </row>
    <row r="41" spans="5:8" ht="15" thickBot="1" x14ac:dyDescent="0.35">
      <c r="E41" s="44" t="s">
        <v>42</v>
      </c>
      <c r="F41" s="58">
        <f>kalkulace!AK39</f>
        <v>200600</v>
      </c>
      <c r="G41" s="43">
        <v>24000</v>
      </c>
      <c r="H41" s="45" t="s">
        <v>11</v>
      </c>
    </row>
    <row r="42" spans="5:8" ht="15" thickBot="1" x14ac:dyDescent="0.35">
      <c r="E42" s="44" t="s">
        <v>43</v>
      </c>
      <c r="F42" s="58">
        <f>kalkulace!AK40</f>
        <v>192950</v>
      </c>
      <c r="G42" s="43">
        <v>27000</v>
      </c>
      <c r="H42" s="45" t="s">
        <v>11</v>
      </c>
    </row>
    <row r="43" spans="5:8" ht="15" thickBot="1" x14ac:dyDescent="0.35">
      <c r="E43" s="44" t="s">
        <v>44</v>
      </c>
      <c r="F43" s="58">
        <f>kalkulace!AK41</f>
        <v>90800</v>
      </c>
      <c r="G43" s="43">
        <v>69000</v>
      </c>
      <c r="H43" s="45" t="s">
        <v>11</v>
      </c>
    </row>
    <row r="44" spans="5:8" ht="15" thickBot="1" x14ac:dyDescent="0.35">
      <c r="E44" s="44" t="s">
        <v>45</v>
      </c>
      <c r="F44" s="58">
        <f>kalkulace!AK42</f>
        <v>164550</v>
      </c>
      <c r="G44" s="43">
        <v>45000</v>
      </c>
      <c r="H44" s="45" t="s">
        <v>11</v>
      </c>
    </row>
    <row r="45" spans="5:8" ht="15" thickBot="1" x14ac:dyDescent="0.35">
      <c r="E45" s="44" t="s">
        <v>47</v>
      </c>
      <c r="F45" s="58">
        <f>kalkulace!AK43</f>
        <v>45400</v>
      </c>
      <c r="G45" s="43">
        <v>18000</v>
      </c>
      <c r="H45" s="45" t="s">
        <v>11</v>
      </c>
    </row>
    <row r="46" spans="5:8" ht="15" thickBot="1" x14ac:dyDescent="0.35">
      <c r="E46" s="44" t="s">
        <v>48</v>
      </c>
      <c r="F46" s="58">
        <f>kalkulace!AK44</f>
        <v>0</v>
      </c>
      <c r="G46" s="43">
        <v>18000</v>
      </c>
      <c r="H46" s="45" t="s">
        <v>1</v>
      </c>
    </row>
    <row r="47" spans="5:8" ht="15" thickBot="1" x14ac:dyDescent="0.35">
      <c r="E47" s="44" t="s">
        <v>49</v>
      </c>
      <c r="F47" s="58">
        <f>kalkulace!AK45</f>
        <v>51400</v>
      </c>
      <c r="G47" s="43">
        <v>27000</v>
      </c>
      <c r="H47" s="45" t="s">
        <v>11</v>
      </c>
    </row>
    <row r="48" spans="5:8" ht="15" thickBot="1" x14ac:dyDescent="0.35">
      <c r="E48" s="44" t="s">
        <v>50</v>
      </c>
      <c r="F48" s="58">
        <f>kalkulace!AK46</f>
        <v>0</v>
      </c>
      <c r="G48" s="43">
        <v>3000</v>
      </c>
      <c r="H48" s="45" t="s">
        <v>11</v>
      </c>
    </row>
    <row r="49" spans="5:8" ht="15" thickBot="1" x14ac:dyDescent="0.35">
      <c r="E49" s="44" t="s">
        <v>51</v>
      </c>
      <c r="F49" s="58">
        <f>kalkulace!AK47</f>
        <v>0</v>
      </c>
      <c r="G49" s="43">
        <v>12000</v>
      </c>
      <c r="H49" s="45" t="s">
        <v>11</v>
      </c>
    </row>
    <row r="50" spans="5:8" ht="15" thickBot="1" x14ac:dyDescent="0.35">
      <c r="E50" s="44" t="s">
        <v>52</v>
      </c>
      <c r="F50" s="58">
        <f>kalkulace!AK48</f>
        <v>0</v>
      </c>
      <c r="G50" s="43">
        <v>9000</v>
      </c>
      <c r="H50" s="45" t="s">
        <v>11</v>
      </c>
    </row>
    <row r="51" spans="5:8" ht="15" thickBot="1" x14ac:dyDescent="0.35">
      <c r="E51" s="44" t="s">
        <v>54</v>
      </c>
      <c r="F51" s="58">
        <f>kalkulace!AK49</f>
        <v>281100</v>
      </c>
      <c r="G51" s="43">
        <v>24000</v>
      </c>
      <c r="H51" s="45" t="s">
        <v>11</v>
      </c>
    </row>
    <row r="52" spans="5:8" ht="15" thickBot="1" x14ac:dyDescent="0.35">
      <c r="E52" s="44" t="s">
        <v>55</v>
      </c>
      <c r="F52" s="58">
        <f>kalkulace!AK50</f>
        <v>90800</v>
      </c>
      <c r="G52" s="43">
        <v>0</v>
      </c>
      <c r="H52" s="45" t="s">
        <v>11</v>
      </c>
    </row>
    <row r="53" spans="5:8" ht="15" thickBot="1" x14ac:dyDescent="0.35">
      <c r="E53" s="44" t="s">
        <v>56</v>
      </c>
      <c r="F53" s="58">
        <f>kalkulace!AK51</f>
        <v>113150</v>
      </c>
      <c r="G53" s="43">
        <v>15000</v>
      </c>
      <c r="H53" s="45" t="s">
        <v>11</v>
      </c>
    </row>
    <row r="54" spans="5:8" ht="15" thickBot="1" x14ac:dyDescent="0.35">
      <c r="E54" s="44" t="s">
        <v>57</v>
      </c>
      <c r="F54" s="58">
        <f>kalkulace!AK52</f>
        <v>48400</v>
      </c>
      <c r="G54" s="43">
        <v>21000</v>
      </c>
      <c r="H54" s="45" t="s">
        <v>11</v>
      </c>
    </row>
    <row r="55" spans="5:8" ht="15" thickBot="1" x14ac:dyDescent="0.35">
      <c r="E55" s="44" t="s">
        <v>58</v>
      </c>
      <c r="F55" s="58">
        <f>kalkulace!AK53</f>
        <v>90000</v>
      </c>
      <c r="G55" s="43">
        <v>12000</v>
      </c>
      <c r="H55" s="45" t="s">
        <v>11</v>
      </c>
    </row>
    <row r="56" spans="5:8" ht="15" thickBot="1" x14ac:dyDescent="0.35">
      <c r="E56" s="44" t="s">
        <v>59</v>
      </c>
      <c r="F56" s="58">
        <f>kalkulace!AK54</f>
        <v>0</v>
      </c>
      <c r="G56" s="43">
        <v>27000</v>
      </c>
      <c r="H56" s="45" t="s">
        <v>11</v>
      </c>
    </row>
    <row r="57" spans="5:8" ht="15" thickBot="1" x14ac:dyDescent="0.35">
      <c r="E57" s="44" t="s">
        <v>60</v>
      </c>
      <c r="F57" s="58">
        <f>kalkulace!AK55</f>
        <v>56100</v>
      </c>
      <c r="G57" s="43">
        <v>15000</v>
      </c>
      <c r="H57" s="45" t="s">
        <v>6</v>
      </c>
    </row>
    <row r="58" spans="5:8" ht="15" thickBot="1" x14ac:dyDescent="0.35">
      <c r="E58" s="44" t="s">
        <v>61</v>
      </c>
      <c r="F58" s="58">
        <f>kalkulace!AK56</f>
        <v>62700</v>
      </c>
      <c r="G58" s="43">
        <v>51000</v>
      </c>
      <c r="H58" s="45" t="s">
        <v>11</v>
      </c>
    </row>
    <row r="59" spans="5:8" ht="15" thickBot="1" x14ac:dyDescent="0.35">
      <c r="E59" s="44" t="s">
        <v>62</v>
      </c>
      <c r="F59" s="58">
        <f>kalkulace!AK57</f>
        <v>49050</v>
      </c>
      <c r="G59" s="43">
        <v>54000</v>
      </c>
      <c r="H59" s="45" t="s">
        <v>11</v>
      </c>
    </row>
    <row r="60" spans="5:8" ht="15" thickBot="1" x14ac:dyDescent="0.35">
      <c r="E60" s="44" t="s">
        <v>63</v>
      </c>
      <c r="F60" s="58">
        <f>kalkulace!AK58</f>
        <v>9350</v>
      </c>
      <c r="G60" s="43">
        <v>18000</v>
      </c>
      <c r="H60" s="45" t="s">
        <v>11</v>
      </c>
    </row>
    <row r="61" spans="5:8" ht="15" thickBot="1" x14ac:dyDescent="0.35">
      <c r="E61" s="44" t="s">
        <v>64</v>
      </c>
      <c r="F61" s="58">
        <f>kalkulace!AK59</f>
        <v>37400</v>
      </c>
      <c r="G61" s="43">
        <v>42000</v>
      </c>
      <c r="H61" s="45" t="s">
        <v>6</v>
      </c>
    </row>
    <row r="62" spans="5:8" ht="15" thickBot="1" x14ac:dyDescent="0.35">
      <c r="E62" s="44" t="s">
        <v>65</v>
      </c>
      <c r="F62" s="58">
        <f>kalkulace!AK60</f>
        <v>34050</v>
      </c>
      <c r="G62" s="43">
        <v>21000</v>
      </c>
      <c r="H62" s="45" t="s">
        <v>11</v>
      </c>
    </row>
    <row r="63" spans="5:8" ht="15" thickBot="1" x14ac:dyDescent="0.35">
      <c r="E63" s="44" t="s">
        <v>66</v>
      </c>
      <c r="F63" s="58">
        <f>kalkulace!AK61</f>
        <v>0</v>
      </c>
      <c r="G63" s="43">
        <v>9000</v>
      </c>
      <c r="H63" s="45" t="s">
        <v>11</v>
      </c>
    </row>
    <row r="64" spans="5:8" ht="15" thickBot="1" x14ac:dyDescent="0.35">
      <c r="E64" s="44" t="s">
        <v>67</v>
      </c>
      <c r="F64" s="58">
        <f>kalkulace!AK62</f>
        <v>74800</v>
      </c>
      <c r="G64" s="43">
        <v>63000</v>
      </c>
      <c r="H64" s="45" t="s">
        <v>11</v>
      </c>
    </row>
    <row r="65" spans="5:8" ht="15" thickBot="1" x14ac:dyDescent="0.35">
      <c r="E65" s="44" t="s">
        <v>68</v>
      </c>
      <c r="F65" s="58">
        <f>kalkulace!AK63</f>
        <v>30000</v>
      </c>
      <c r="G65" s="43">
        <v>9000</v>
      </c>
      <c r="H65" s="45" t="s">
        <v>11</v>
      </c>
    </row>
    <row r="66" spans="5:8" ht="15" thickBot="1" x14ac:dyDescent="0.35">
      <c r="E66" s="44" t="s">
        <v>69</v>
      </c>
      <c r="F66" s="58">
        <f>kalkulace!AK64</f>
        <v>0</v>
      </c>
      <c r="G66" s="43">
        <v>84000</v>
      </c>
      <c r="H66" s="45" t="s">
        <v>11</v>
      </c>
    </row>
    <row r="67" spans="5:8" ht="15" thickBot="1" x14ac:dyDescent="0.35">
      <c r="E67" s="44" t="s">
        <v>70</v>
      </c>
      <c r="F67" s="58">
        <f>kalkulace!AK65</f>
        <v>66750</v>
      </c>
      <c r="G67" s="43">
        <v>12000</v>
      </c>
      <c r="H67" s="45" t="s">
        <v>11</v>
      </c>
    </row>
    <row r="68" spans="5:8" ht="15" thickBot="1" x14ac:dyDescent="0.35">
      <c r="E68" s="44" t="s">
        <v>71</v>
      </c>
      <c r="F68" s="58">
        <f>kalkulace!AK66</f>
        <v>77450</v>
      </c>
      <c r="G68" s="43">
        <v>54000</v>
      </c>
      <c r="H68" s="45" t="s">
        <v>11</v>
      </c>
    </row>
    <row r="69" spans="5:8" ht="15" thickBot="1" x14ac:dyDescent="0.35">
      <c r="E69" s="44" t="s">
        <v>72</v>
      </c>
      <c r="F69" s="58">
        <f>kalkulace!AK67</f>
        <v>37400</v>
      </c>
      <c r="G69" s="43">
        <v>6000</v>
      </c>
      <c r="H69" s="45" t="s">
        <v>11</v>
      </c>
    </row>
    <row r="70" spans="5:8" ht="15" thickBot="1" x14ac:dyDescent="0.35">
      <c r="E70" s="44" t="s">
        <v>74</v>
      </c>
      <c r="F70" s="58">
        <f>kalkulace!AK68</f>
        <v>0</v>
      </c>
      <c r="G70" s="43">
        <v>18000</v>
      </c>
      <c r="H70" s="45" t="s">
        <v>11</v>
      </c>
    </row>
    <row r="71" spans="5:8" ht="15" thickBot="1" x14ac:dyDescent="0.35">
      <c r="E71" s="44" t="s">
        <v>76</v>
      </c>
      <c r="F71" s="58">
        <f>kalkulace!AK69</f>
        <v>31350</v>
      </c>
      <c r="G71" s="43">
        <v>15000</v>
      </c>
      <c r="H71" s="45" t="s">
        <v>11</v>
      </c>
    </row>
    <row r="72" spans="5:8" ht="15" thickBot="1" x14ac:dyDescent="0.35">
      <c r="E72" s="44" t="s">
        <v>77</v>
      </c>
      <c r="F72" s="58">
        <f>kalkulace!AK70</f>
        <v>213950</v>
      </c>
      <c r="G72" s="43">
        <v>36000</v>
      </c>
      <c r="H72" s="45" t="s">
        <v>11</v>
      </c>
    </row>
    <row r="73" spans="5:8" ht="15" thickBot="1" x14ac:dyDescent="0.35">
      <c r="E73" s="44" t="s">
        <v>78</v>
      </c>
      <c r="F73" s="58">
        <f>kalkulace!AK71</f>
        <v>254300</v>
      </c>
      <c r="G73" s="43">
        <v>27000</v>
      </c>
      <c r="H73" s="45" t="s">
        <v>11</v>
      </c>
    </row>
    <row r="74" spans="5:8" ht="15" thickBot="1" x14ac:dyDescent="0.35">
      <c r="E74" s="44" t="s">
        <v>272</v>
      </c>
      <c r="F74" s="58">
        <f>kalkulace!AK72</f>
        <v>65100</v>
      </c>
      <c r="G74" s="43">
        <v>57000</v>
      </c>
      <c r="H74" s="45" t="s">
        <v>11</v>
      </c>
    </row>
    <row r="75" spans="5:8" ht="15" thickBot="1" x14ac:dyDescent="0.35">
      <c r="E75" s="44" t="s">
        <v>79</v>
      </c>
      <c r="F75" s="58">
        <f>kalkulace!AK73</f>
        <v>193500</v>
      </c>
      <c r="G75" s="43">
        <v>90000</v>
      </c>
      <c r="H75" s="45" t="s">
        <v>11</v>
      </c>
    </row>
    <row r="76" spans="5:8" ht="15" thickBot="1" x14ac:dyDescent="0.35">
      <c r="E76" s="44" t="s">
        <v>80</v>
      </c>
      <c r="F76" s="58">
        <f>kalkulace!AK74</f>
        <v>86950</v>
      </c>
      <c r="G76" s="43">
        <v>15000</v>
      </c>
      <c r="H76" s="45" t="s">
        <v>11</v>
      </c>
    </row>
    <row r="77" spans="5:8" ht="15" thickBot="1" x14ac:dyDescent="0.35">
      <c r="E77" s="44" t="s">
        <v>82</v>
      </c>
      <c r="F77" s="58">
        <f>kalkulace!AK75</f>
        <v>76050</v>
      </c>
      <c r="G77" s="43">
        <v>51000</v>
      </c>
      <c r="H77" s="45" t="s">
        <v>11</v>
      </c>
    </row>
    <row r="78" spans="5:8" ht="15" thickBot="1" x14ac:dyDescent="0.35">
      <c r="E78" s="44" t="s">
        <v>83</v>
      </c>
      <c r="F78" s="58">
        <f>kalkulace!AK76</f>
        <v>49400</v>
      </c>
      <c r="G78" s="43">
        <v>21000</v>
      </c>
      <c r="H78" s="45" t="s">
        <v>11</v>
      </c>
    </row>
    <row r="79" spans="5:8" ht="15" thickBot="1" x14ac:dyDescent="0.35">
      <c r="E79" s="44" t="s">
        <v>84</v>
      </c>
      <c r="F79" s="58">
        <f>kalkulace!AK77</f>
        <v>34050</v>
      </c>
      <c r="G79" s="43">
        <v>27000</v>
      </c>
      <c r="H79" s="45" t="s">
        <v>11</v>
      </c>
    </row>
    <row r="80" spans="5:8" ht="15" thickBot="1" x14ac:dyDescent="0.35">
      <c r="E80" s="44" t="s">
        <v>85</v>
      </c>
      <c r="F80" s="58">
        <f>kalkulace!AK78</f>
        <v>283800</v>
      </c>
      <c r="G80" s="43">
        <v>81000</v>
      </c>
      <c r="H80" s="45" t="s">
        <v>11</v>
      </c>
    </row>
    <row r="81" spans="5:8" ht="15" thickBot="1" x14ac:dyDescent="0.35">
      <c r="E81" s="44" t="s">
        <v>86</v>
      </c>
      <c r="F81" s="58">
        <f>kalkulace!AK79</f>
        <v>50400</v>
      </c>
      <c r="G81" s="43">
        <v>12000</v>
      </c>
      <c r="H81" s="45" t="s">
        <v>11</v>
      </c>
    </row>
    <row r="82" spans="5:8" ht="15" thickBot="1" x14ac:dyDescent="0.35">
      <c r="E82" s="44" t="s">
        <v>87</v>
      </c>
      <c r="F82" s="58">
        <f>kalkulace!AK80</f>
        <v>102150</v>
      </c>
      <c r="G82" s="43">
        <v>24000</v>
      </c>
      <c r="H82" s="45" t="s">
        <v>11</v>
      </c>
    </row>
    <row r="83" spans="5:8" ht="15" thickBot="1" x14ac:dyDescent="0.35">
      <c r="E83" s="44" t="s">
        <v>88</v>
      </c>
      <c r="F83" s="58">
        <f>kalkulace!AK81</f>
        <v>22700</v>
      </c>
      <c r="G83" s="43">
        <v>12000</v>
      </c>
      <c r="H83" s="45" t="s">
        <v>11</v>
      </c>
    </row>
    <row r="84" spans="5:8" ht="15" thickBot="1" x14ac:dyDescent="0.35">
      <c r="E84" s="44" t="s">
        <v>89</v>
      </c>
      <c r="F84" s="58">
        <f>kalkulace!AK82</f>
        <v>0</v>
      </c>
      <c r="G84" s="43">
        <v>12000</v>
      </c>
      <c r="H84" s="45" t="s">
        <v>11</v>
      </c>
    </row>
    <row r="85" spans="5:8" ht="15" thickBot="1" x14ac:dyDescent="0.35">
      <c r="E85" s="44" t="s">
        <v>90</v>
      </c>
      <c r="F85" s="58">
        <f>kalkulace!AK83</f>
        <v>70600</v>
      </c>
      <c r="G85" s="43">
        <v>30000</v>
      </c>
      <c r="H85" s="45" t="s">
        <v>11</v>
      </c>
    </row>
    <row r="86" spans="5:8" ht="15" thickBot="1" x14ac:dyDescent="0.35">
      <c r="E86" s="44" t="s">
        <v>91</v>
      </c>
      <c r="F86" s="58">
        <f>kalkulace!AK84</f>
        <v>0</v>
      </c>
      <c r="G86" s="43">
        <v>63000</v>
      </c>
      <c r="H86" s="45" t="s">
        <v>6</v>
      </c>
    </row>
    <row r="87" spans="5:8" ht="15" thickBot="1" x14ac:dyDescent="0.35">
      <c r="E87" s="44" t="s">
        <v>92</v>
      </c>
      <c r="F87" s="58">
        <f>kalkulace!AK85</f>
        <v>50750</v>
      </c>
      <c r="G87" s="43">
        <v>30000</v>
      </c>
      <c r="H87" s="45" t="s">
        <v>11</v>
      </c>
    </row>
    <row r="88" spans="5:8" ht="15" thickBot="1" x14ac:dyDescent="0.35">
      <c r="E88" s="44" t="s">
        <v>93</v>
      </c>
      <c r="F88" s="58">
        <f>kalkulace!AK86</f>
        <v>0</v>
      </c>
      <c r="G88" s="43">
        <v>18000</v>
      </c>
      <c r="H88" s="45" t="s">
        <v>1</v>
      </c>
    </row>
    <row r="89" spans="5:8" ht="15" thickBot="1" x14ac:dyDescent="0.35">
      <c r="E89" s="44" t="s">
        <v>288</v>
      </c>
      <c r="F89" s="58">
        <f>kalkulace!AK87</f>
        <v>90800</v>
      </c>
      <c r="G89" s="43">
        <v>96000</v>
      </c>
      <c r="H89" s="45" t="s">
        <v>11</v>
      </c>
    </row>
    <row r="90" spans="5:8" ht="15" thickBot="1" x14ac:dyDescent="0.35">
      <c r="E90" s="44" t="s">
        <v>94</v>
      </c>
      <c r="F90" s="58">
        <f>kalkulace!AK88</f>
        <v>279650</v>
      </c>
      <c r="G90" s="43">
        <v>0</v>
      </c>
      <c r="H90" s="45" t="s">
        <v>1</v>
      </c>
    </row>
    <row r="91" spans="5:8" ht="15" thickBot="1" x14ac:dyDescent="0.35">
      <c r="E91" s="44" t="s">
        <v>96</v>
      </c>
      <c r="F91" s="58">
        <f>kalkulace!AK89</f>
        <v>262450</v>
      </c>
      <c r="G91" s="43">
        <v>75000</v>
      </c>
      <c r="H91" s="45" t="s">
        <v>11</v>
      </c>
    </row>
    <row r="92" spans="5:8" ht="15" thickBot="1" x14ac:dyDescent="0.35">
      <c r="E92" s="44" t="s">
        <v>254</v>
      </c>
      <c r="F92" s="58">
        <f>kalkulace!AK90</f>
        <v>75250</v>
      </c>
      <c r="G92" s="43">
        <v>9000</v>
      </c>
      <c r="H92" s="45" t="s">
        <v>11</v>
      </c>
    </row>
    <row r="93" spans="5:8" ht="15" thickBot="1" x14ac:dyDescent="0.35">
      <c r="E93" s="44" t="s">
        <v>97</v>
      </c>
      <c r="F93" s="58">
        <f>kalkulace!AK91</f>
        <v>0</v>
      </c>
      <c r="G93" s="43">
        <v>9000</v>
      </c>
      <c r="H93" s="45" t="s">
        <v>11</v>
      </c>
    </row>
    <row r="94" spans="5:8" ht="15" thickBot="1" x14ac:dyDescent="0.35">
      <c r="E94" s="44" t="s">
        <v>98</v>
      </c>
      <c r="F94" s="58">
        <f>kalkulace!AK92</f>
        <v>247950</v>
      </c>
      <c r="G94" s="43">
        <v>6000</v>
      </c>
      <c r="H94" s="45" t="s">
        <v>11</v>
      </c>
    </row>
    <row r="95" spans="5:8" ht="15" thickBot="1" x14ac:dyDescent="0.35">
      <c r="E95" s="44" t="s">
        <v>99</v>
      </c>
      <c r="F95" s="58">
        <f>kalkulace!AK93</f>
        <v>87950</v>
      </c>
      <c r="G95" s="43">
        <v>6000</v>
      </c>
      <c r="H95" s="45" t="s">
        <v>1</v>
      </c>
    </row>
    <row r="96" spans="5:8" ht="15" thickBot="1" x14ac:dyDescent="0.35">
      <c r="E96" s="44" t="s">
        <v>100</v>
      </c>
      <c r="F96" s="58">
        <f>kalkulace!AK94</f>
        <v>105150</v>
      </c>
      <c r="G96" s="43">
        <v>21000</v>
      </c>
      <c r="H96" s="45" t="s">
        <v>11</v>
      </c>
    </row>
    <row r="97" spans="5:8" ht="15" thickBot="1" x14ac:dyDescent="0.35">
      <c r="E97" s="44" t="s">
        <v>101</v>
      </c>
      <c r="F97" s="58">
        <f>kalkulace!AK95</f>
        <v>312450</v>
      </c>
      <c r="G97" s="43">
        <v>12000</v>
      </c>
      <c r="H97" s="45" t="s">
        <v>11</v>
      </c>
    </row>
    <row r="98" spans="5:8" ht="15" thickBot="1" x14ac:dyDescent="0.35">
      <c r="E98" s="44" t="s">
        <v>102</v>
      </c>
      <c r="F98" s="58">
        <f>kalkulace!AK96</f>
        <v>51400</v>
      </c>
      <c r="G98" s="43">
        <v>0</v>
      </c>
      <c r="H98" s="45" t="s">
        <v>11</v>
      </c>
    </row>
    <row r="99" spans="5:8" ht="15" thickBot="1" x14ac:dyDescent="0.35">
      <c r="E99" s="44" t="s">
        <v>103</v>
      </c>
      <c r="F99" s="58">
        <f>kalkulace!AK97</f>
        <v>93800</v>
      </c>
      <c r="G99" s="43">
        <v>12000</v>
      </c>
      <c r="H99" s="45" t="s">
        <v>11</v>
      </c>
    </row>
    <row r="100" spans="5:8" ht="15" thickBot="1" x14ac:dyDescent="0.35">
      <c r="E100" s="44" t="s">
        <v>104</v>
      </c>
      <c r="F100" s="58">
        <f>kalkulace!AK98</f>
        <v>45400</v>
      </c>
      <c r="G100" s="43">
        <v>60000</v>
      </c>
      <c r="H100" s="45" t="s">
        <v>11</v>
      </c>
    </row>
    <row r="101" spans="5:8" ht="15" thickBot="1" x14ac:dyDescent="0.35">
      <c r="E101" s="44" t="s">
        <v>273</v>
      </c>
      <c r="F101" s="58">
        <f>kalkulace!AK99</f>
        <v>47900</v>
      </c>
      <c r="G101" s="43">
        <v>33000</v>
      </c>
      <c r="H101" s="45" t="s">
        <v>11</v>
      </c>
    </row>
    <row r="102" spans="5:8" ht="15" thickBot="1" x14ac:dyDescent="0.35">
      <c r="E102" s="44" t="s">
        <v>105</v>
      </c>
      <c r="F102" s="58">
        <f>kalkulace!AK100</f>
        <v>113500</v>
      </c>
      <c r="G102" s="43">
        <v>24000</v>
      </c>
      <c r="H102" s="45" t="s">
        <v>11</v>
      </c>
    </row>
    <row r="103" spans="5:8" ht="15" thickBot="1" x14ac:dyDescent="0.35">
      <c r="E103" s="44" t="s">
        <v>258</v>
      </c>
      <c r="F103" s="58">
        <f>kalkulace!AK101</f>
        <v>62700</v>
      </c>
      <c r="G103" s="43">
        <v>60000</v>
      </c>
      <c r="H103" s="45" t="s">
        <v>11</v>
      </c>
    </row>
    <row r="104" spans="5:8" ht="15" thickBot="1" x14ac:dyDescent="0.35">
      <c r="E104" s="44" t="s">
        <v>106</v>
      </c>
      <c r="F104" s="58">
        <f>kalkulace!AK102</f>
        <v>116500</v>
      </c>
      <c r="G104" s="43">
        <v>18000</v>
      </c>
      <c r="H104" s="45" t="s">
        <v>11</v>
      </c>
    </row>
    <row r="105" spans="5:8" ht="15" thickBot="1" x14ac:dyDescent="0.35">
      <c r="E105" s="44" t="s">
        <v>107</v>
      </c>
      <c r="F105" s="58">
        <f>kalkulace!AK103</f>
        <v>512700</v>
      </c>
      <c r="G105" s="43">
        <v>48000</v>
      </c>
      <c r="H105" s="45" t="s">
        <v>1</v>
      </c>
    </row>
    <row r="106" spans="5:8" ht="15" thickBot="1" x14ac:dyDescent="0.35">
      <c r="E106" s="44" t="s">
        <v>108</v>
      </c>
      <c r="F106" s="58">
        <f>kalkulace!AK104</f>
        <v>484350</v>
      </c>
      <c r="G106" s="43">
        <v>45000</v>
      </c>
      <c r="H106" s="45" t="s">
        <v>11</v>
      </c>
    </row>
    <row r="107" spans="5:8" ht="15" thickBot="1" x14ac:dyDescent="0.35">
      <c r="E107" s="44" t="s">
        <v>109</v>
      </c>
      <c r="F107" s="58">
        <f>kalkulace!AK105</f>
        <v>835150</v>
      </c>
      <c r="G107" s="43">
        <v>9000</v>
      </c>
      <c r="H107" s="45" t="s">
        <v>11</v>
      </c>
    </row>
    <row r="108" spans="5:8" ht="15" thickBot="1" x14ac:dyDescent="0.35">
      <c r="E108" s="44" t="s">
        <v>110</v>
      </c>
      <c r="F108" s="58">
        <f>kalkulace!AK106</f>
        <v>0</v>
      </c>
      <c r="G108" s="43">
        <v>18000</v>
      </c>
      <c r="H108" s="45" t="s">
        <v>11</v>
      </c>
    </row>
    <row r="109" spans="5:8" ht="15" thickBot="1" x14ac:dyDescent="0.35">
      <c r="E109" s="44" t="s">
        <v>111</v>
      </c>
      <c r="F109" s="58">
        <f>kalkulace!AK107</f>
        <v>233750</v>
      </c>
      <c r="G109" s="43">
        <v>15000</v>
      </c>
      <c r="H109" s="45" t="s">
        <v>11</v>
      </c>
    </row>
    <row r="110" spans="5:8" ht="15" thickBot="1" x14ac:dyDescent="0.35">
      <c r="E110" s="44" t="s">
        <v>112</v>
      </c>
      <c r="F110" s="58">
        <f>kalkulace!AK108</f>
        <v>28050</v>
      </c>
      <c r="G110" s="43">
        <v>9000</v>
      </c>
      <c r="H110" s="45" t="s">
        <v>11</v>
      </c>
    </row>
    <row r="111" spans="5:8" ht="15" thickBot="1" x14ac:dyDescent="0.35">
      <c r="E111" s="44" t="s">
        <v>113</v>
      </c>
      <c r="F111" s="58">
        <f>kalkulace!AK109</f>
        <v>28050</v>
      </c>
      <c r="G111" s="43">
        <v>60000</v>
      </c>
      <c r="H111" s="45" t="s">
        <v>11</v>
      </c>
    </row>
    <row r="112" spans="5:8" ht="15" thickBot="1" x14ac:dyDescent="0.35">
      <c r="E112" s="44" t="s">
        <v>114</v>
      </c>
      <c r="F112" s="58">
        <f>kalkulace!AK110</f>
        <v>22700</v>
      </c>
      <c r="G112" s="43">
        <v>33000</v>
      </c>
      <c r="H112" s="45" t="s">
        <v>11</v>
      </c>
    </row>
    <row r="113" spans="5:8" ht="15" thickBot="1" x14ac:dyDescent="0.35">
      <c r="E113" s="44" t="s">
        <v>115</v>
      </c>
      <c r="F113" s="58">
        <f>kalkulace!AK111</f>
        <v>155900</v>
      </c>
      <c r="G113" s="43">
        <v>9000</v>
      </c>
      <c r="H113" s="45" t="s">
        <v>11</v>
      </c>
    </row>
    <row r="114" spans="5:8" ht="15" thickBot="1" x14ac:dyDescent="0.35">
      <c r="E114" s="44" t="s">
        <v>116</v>
      </c>
      <c r="F114" s="58">
        <f>kalkulace!AK112</f>
        <v>65450</v>
      </c>
      <c r="G114" s="43">
        <v>12000</v>
      </c>
      <c r="H114" s="45" t="s">
        <v>11</v>
      </c>
    </row>
    <row r="115" spans="5:8" ht="15" thickBot="1" x14ac:dyDescent="0.35">
      <c r="E115" s="44" t="s">
        <v>274</v>
      </c>
      <c r="F115" s="58">
        <f>kalkulace!AK113</f>
        <v>37400</v>
      </c>
      <c r="G115" s="43">
        <v>12000</v>
      </c>
      <c r="H115" s="45" t="s">
        <v>11</v>
      </c>
    </row>
    <row r="116" spans="5:8" ht="15" thickBot="1" x14ac:dyDescent="0.35">
      <c r="E116" s="44" t="s">
        <v>117</v>
      </c>
      <c r="F116" s="58">
        <f>kalkulace!AK114</f>
        <v>150000</v>
      </c>
      <c r="G116" s="43">
        <v>39000</v>
      </c>
      <c r="H116" s="45" t="s">
        <v>11</v>
      </c>
    </row>
    <row r="117" spans="5:8" ht="15" thickBot="1" x14ac:dyDescent="0.35">
      <c r="E117" s="44" t="s">
        <v>118</v>
      </c>
      <c r="F117" s="58">
        <f>kalkulace!AK115</f>
        <v>45400</v>
      </c>
      <c r="G117" s="43">
        <v>75000</v>
      </c>
      <c r="H117" s="45" t="s">
        <v>11</v>
      </c>
    </row>
    <row r="118" spans="5:8" ht="15" thickBot="1" x14ac:dyDescent="0.35">
      <c r="E118" s="44" t="s">
        <v>119</v>
      </c>
      <c r="F118" s="58">
        <f>kalkulace!AK116</f>
        <v>84150</v>
      </c>
      <c r="G118" s="43">
        <v>60000</v>
      </c>
      <c r="H118" s="45" t="s">
        <v>6</v>
      </c>
    </row>
    <row r="119" spans="5:8" ht="15" thickBot="1" x14ac:dyDescent="0.35">
      <c r="E119" s="44" t="s">
        <v>120</v>
      </c>
      <c r="F119" s="58">
        <f>kalkulace!AK117</f>
        <v>0</v>
      </c>
      <c r="G119" s="43">
        <v>3000</v>
      </c>
      <c r="H119" s="45" t="s">
        <v>11</v>
      </c>
    </row>
    <row r="120" spans="5:8" ht="15" thickBot="1" x14ac:dyDescent="0.35">
      <c r="E120" s="44" t="s">
        <v>121</v>
      </c>
      <c r="F120" s="58">
        <f>kalkulace!AK118</f>
        <v>91300</v>
      </c>
      <c r="G120" s="43">
        <v>18000</v>
      </c>
      <c r="H120" s="45" t="s">
        <v>11</v>
      </c>
    </row>
    <row r="121" spans="5:8" ht="15" thickBot="1" x14ac:dyDescent="0.35">
      <c r="E121" s="44" t="s">
        <v>122</v>
      </c>
      <c r="F121" s="58">
        <f>kalkulace!AK119</f>
        <v>293500</v>
      </c>
      <c r="G121" s="43">
        <v>3000</v>
      </c>
      <c r="H121" s="45" t="s">
        <v>11</v>
      </c>
    </row>
    <row r="122" spans="5:8" ht="15" thickBot="1" x14ac:dyDescent="0.35">
      <c r="E122" s="44" t="s">
        <v>123</v>
      </c>
      <c r="F122" s="58">
        <f>kalkulace!AK120</f>
        <v>74100</v>
      </c>
      <c r="G122" s="43">
        <v>24000</v>
      </c>
      <c r="H122" s="45" t="s">
        <v>11</v>
      </c>
    </row>
    <row r="123" spans="5:8" ht="15" thickBot="1" x14ac:dyDescent="0.35">
      <c r="E123" s="44" t="s">
        <v>124</v>
      </c>
      <c r="F123" s="58">
        <f>kalkulace!AK121</f>
        <v>652700</v>
      </c>
      <c r="G123" s="43">
        <v>15000</v>
      </c>
      <c r="H123" s="45" t="s">
        <v>11</v>
      </c>
    </row>
    <row r="124" spans="5:8" ht="15" thickBot="1" x14ac:dyDescent="0.35">
      <c r="E124" s="44" t="s">
        <v>125</v>
      </c>
      <c r="F124" s="58">
        <f>kalkulace!AK122</f>
        <v>188750</v>
      </c>
      <c r="G124" s="43">
        <v>12000</v>
      </c>
      <c r="H124" s="45" t="s">
        <v>11</v>
      </c>
    </row>
    <row r="125" spans="5:8" ht="15" thickBot="1" x14ac:dyDescent="0.35">
      <c r="E125" s="44" t="s">
        <v>266</v>
      </c>
      <c r="F125" s="58">
        <f>kalkulace!AK123</f>
        <v>34050</v>
      </c>
      <c r="G125" s="43">
        <v>6000</v>
      </c>
      <c r="H125" s="45" t="s">
        <v>11</v>
      </c>
    </row>
    <row r="126" spans="5:8" ht="15" thickBot="1" x14ac:dyDescent="0.35">
      <c r="E126" s="44" t="s">
        <v>128</v>
      </c>
      <c r="F126" s="58">
        <f>kalkulace!AK124</f>
        <v>68100</v>
      </c>
      <c r="G126" s="43">
        <v>9000</v>
      </c>
      <c r="H126" s="45" t="s">
        <v>11</v>
      </c>
    </row>
    <row r="127" spans="5:8" ht="15" thickBot="1" x14ac:dyDescent="0.35">
      <c r="E127" s="44" t="s">
        <v>250</v>
      </c>
      <c r="F127" s="58">
        <f>kalkulace!AK125</f>
        <v>46750</v>
      </c>
      <c r="G127" s="43">
        <v>36000</v>
      </c>
      <c r="H127" s="45" t="s">
        <v>11</v>
      </c>
    </row>
    <row r="128" spans="5:8" ht="15" thickBot="1" x14ac:dyDescent="0.35">
      <c r="E128" s="44" t="s">
        <v>130</v>
      </c>
      <c r="F128" s="58">
        <f>kalkulace!AK126</f>
        <v>0</v>
      </c>
      <c r="G128" s="43">
        <v>12000</v>
      </c>
      <c r="H128" s="45" t="s">
        <v>11</v>
      </c>
    </row>
    <row r="129" spans="5:8" ht="15" thickBot="1" x14ac:dyDescent="0.35">
      <c r="E129" s="44" t="s">
        <v>131</v>
      </c>
      <c r="F129" s="58">
        <f>kalkulace!AK127</f>
        <v>0</v>
      </c>
      <c r="G129" s="43">
        <v>15000</v>
      </c>
      <c r="H129" s="45" t="s">
        <v>11</v>
      </c>
    </row>
    <row r="130" spans="5:8" ht="15" thickBot="1" x14ac:dyDescent="0.35">
      <c r="E130" s="44" t="s">
        <v>132</v>
      </c>
      <c r="F130" s="58">
        <f>kalkulace!AK128</f>
        <v>102850</v>
      </c>
      <c r="G130" s="43">
        <v>102000</v>
      </c>
      <c r="H130" s="45" t="s">
        <v>11</v>
      </c>
    </row>
    <row r="131" spans="5:8" ht="15" thickBot="1" x14ac:dyDescent="0.35">
      <c r="E131" s="44" t="s">
        <v>133</v>
      </c>
      <c r="F131" s="58">
        <f>kalkulace!AK129</f>
        <v>40050</v>
      </c>
      <c r="G131" s="43">
        <v>27000</v>
      </c>
      <c r="H131" s="45" t="s">
        <v>11</v>
      </c>
    </row>
    <row r="132" spans="5:8" ht="15" thickBot="1" x14ac:dyDescent="0.35">
      <c r="E132" s="44" t="s">
        <v>134</v>
      </c>
      <c r="F132" s="58">
        <f>kalkulace!AK130</f>
        <v>37400</v>
      </c>
      <c r="G132" s="43">
        <v>9000</v>
      </c>
      <c r="H132" s="45" t="s">
        <v>11</v>
      </c>
    </row>
    <row r="133" spans="5:8" ht="15" thickBot="1" x14ac:dyDescent="0.35">
      <c r="E133" s="44" t="s">
        <v>135</v>
      </c>
      <c r="F133" s="58">
        <f>kalkulace!AK131</f>
        <v>0</v>
      </c>
      <c r="G133" s="43">
        <v>75000</v>
      </c>
      <c r="H133" s="45" t="s">
        <v>11</v>
      </c>
    </row>
    <row r="134" spans="5:8" ht="15" thickBot="1" x14ac:dyDescent="0.35">
      <c r="E134" s="44" t="s">
        <v>136</v>
      </c>
      <c r="F134" s="58">
        <f>kalkulace!AK132</f>
        <v>161550</v>
      </c>
      <c r="G134" s="43">
        <v>12000</v>
      </c>
      <c r="H134" s="45" t="s">
        <v>11</v>
      </c>
    </row>
    <row r="135" spans="5:8" ht="15" thickBot="1" x14ac:dyDescent="0.35">
      <c r="E135" s="44" t="s">
        <v>137</v>
      </c>
      <c r="F135" s="58">
        <f>kalkulace!AK133</f>
        <v>277750</v>
      </c>
      <c r="G135" s="43">
        <v>0</v>
      </c>
      <c r="H135" s="45" t="s">
        <v>11</v>
      </c>
    </row>
    <row r="136" spans="5:8" ht="15" thickBot="1" x14ac:dyDescent="0.35">
      <c r="E136" s="44" t="s">
        <v>138</v>
      </c>
      <c r="F136" s="58">
        <f>kalkulace!AK134</f>
        <v>738650</v>
      </c>
      <c r="G136" s="43">
        <v>12000</v>
      </c>
      <c r="H136" s="45" t="s">
        <v>11</v>
      </c>
    </row>
    <row r="137" spans="5:8" ht="15" thickBot="1" x14ac:dyDescent="0.35">
      <c r="E137" s="44" t="s">
        <v>264</v>
      </c>
      <c r="F137" s="58">
        <f>kalkulace!AK135</f>
        <v>77000</v>
      </c>
      <c r="G137" s="43">
        <v>12000</v>
      </c>
      <c r="H137" s="45" t="s">
        <v>11</v>
      </c>
    </row>
    <row r="138" spans="5:8" ht="15" thickBot="1" x14ac:dyDescent="0.35">
      <c r="E138" s="44" t="s">
        <v>139</v>
      </c>
      <c r="F138" s="58">
        <f>kalkulace!AK136</f>
        <v>68100</v>
      </c>
      <c r="G138" s="43">
        <v>39000</v>
      </c>
      <c r="H138" s="45" t="s">
        <v>11</v>
      </c>
    </row>
    <row r="139" spans="5:8" ht="15" thickBot="1" x14ac:dyDescent="0.35">
      <c r="E139" s="44" t="s">
        <v>140</v>
      </c>
      <c r="F139" s="58">
        <f>kalkulace!AK137</f>
        <v>0</v>
      </c>
      <c r="G139" s="43">
        <v>18000</v>
      </c>
      <c r="H139" s="45" t="s">
        <v>11</v>
      </c>
    </row>
    <row r="140" spans="5:8" ht="15" thickBot="1" x14ac:dyDescent="0.35">
      <c r="E140" s="44" t="s">
        <v>141</v>
      </c>
      <c r="F140" s="58">
        <f>kalkulace!AK138</f>
        <v>0</v>
      </c>
      <c r="G140" s="43">
        <v>36000</v>
      </c>
      <c r="H140" s="45" t="s">
        <v>6</v>
      </c>
    </row>
    <row r="141" spans="5:8" ht="15" thickBot="1" x14ac:dyDescent="0.35">
      <c r="E141" s="44" t="s">
        <v>142</v>
      </c>
      <c r="F141" s="58">
        <f>kalkulace!AK139</f>
        <v>56750</v>
      </c>
      <c r="G141" s="43">
        <v>39000</v>
      </c>
      <c r="H141" s="45" t="s">
        <v>6</v>
      </c>
    </row>
    <row r="142" spans="5:8" ht="15" thickBot="1" x14ac:dyDescent="0.35">
      <c r="E142" s="44" t="s">
        <v>144</v>
      </c>
      <c r="F142" s="58">
        <f>kalkulace!AK140</f>
        <v>45400</v>
      </c>
      <c r="G142" s="43">
        <v>123000</v>
      </c>
      <c r="H142" s="45" t="s">
        <v>1</v>
      </c>
    </row>
    <row r="143" spans="5:8" ht="15" thickBot="1" x14ac:dyDescent="0.35">
      <c r="E143" s="44" t="s">
        <v>145</v>
      </c>
      <c r="F143" s="58">
        <f>kalkulace!AK141</f>
        <v>0</v>
      </c>
      <c r="G143" s="43">
        <v>0</v>
      </c>
      <c r="H143" s="45" t="s">
        <v>11</v>
      </c>
    </row>
    <row r="144" spans="5:8" ht="15" thickBot="1" x14ac:dyDescent="0.35">
      <c r="E144" s="44" t="s">
        <v>146</v>
      </c>
      <c r="F144" s="58">
        <f>kalkulace!AK142</f>
        <v>0</v>
      </c>
      <c r="G144" s="43">
        <v>45000</v>
      </c>
      <c r="H144" s="45" t="s">
        <v>11</v>
      </c>
    </row>
    <row r="145" spans="5:8" ht="15" thickBot="1" x14ac:dyDescent="0.35">
      <c r="E145" s="44" t="s">
        <v>147</v>
      </c>
      <c r="F145" s="58">
        <f>kalkulace!AK143</f>
        <v>0</v>
      </c>
      <c r="G145" s="43">
        <v>15000</v>
      </c>
      <c r="H145" s="45" t="s">
        <v>11</v>
      </c>
    </row>
    <row r="146" spans="5:8" ht="15" thickBot="1" x14ac:dyDescent="0.35">
      <c r="E146" s="44" t="s">
        <v>148</v>
      </c>
      <c r="F146" s="58">
        <f>kalkulace!AK144</f>
        <v>34050</v>
      </c>
      <c r="G146" s="43">
        <v>15000</v>
      </c>
      <c r="H146" s="45" t="s">
        <v>11</v>
      </c>
    </row>
    <row r="147" spans="5:8" ht="15" thickBot="1" x14ac:dyDescent="0.35">
      <c r="E147" s="44" t="s">
        <v>149</v>
      </c>
      <c r="F147" s="58">
        <f>kalkulace!AK145</f>
        <v>112200</v>
      </c>
      <c r="G147" s="43">
        <v>186000</v>
      </c>
      <c r="H147" s="45" t="s">
        <v>1</v>
      </c>
    </row>
    <row r="148" spans="5:8" ht="15" thickBot="1" x14ac:dyDescent="0.35">
      <c r="E148" s="44" t="s">
        <v>151</v>
      </c>
      <c r="F148" s="58">
        <f>kalkulace!AK146</f>
        <v>0</v>
      </c>
      <c r="G148" s="43">
        <v>12000</v>
      </c>
      <c r="H148" s="45" t="s">
        <v>11</v>
      </c>
    </row>
    <row r="149" spans="5:8" ht="15" thickBot="1" x14ac:dyDescent="0.35">
      <c r="E149" s="44" t="s">
        <v>152</v>
      </c>
      <c r="F149" s="58">
        <f>kalkulace!AK147</f>
        <v>0</v>
      </c>
      <c r="G149" s="43">
        <v>45000</v>
      </c>
      <c r="H149" s="45" t="s">
        <v>11</v>
      </c>
    </row>
    <row r="150" spans="5:8" ht="15" thickBot="1" x14ac:dyDescent="0.35">
      <c r="E150" s="44" t="s">
        <v>153</v>
      </c>
      <c r="F150" s="58">
        <f>kalkulace!AK148</f>
        <v>45900</v>
      </c>
      <c r="G150" s="43">
        <v>66000</v>
      </c>
      <c r="H150" s="45" t="s">
        <v>11</v>
      </c>
    </row>
    <row r="151" spans="5:8" ht="15" thickBot="1" x14ac:dyDescent="0.35">
      <c r="E151" s="44" t="s">
        <v>286</v>
      </c>
      <c r="F151" s="58">
        <f>kalkulace!AK149</f>
        <v>0</v>
      </c>
      <c r="G151" s="43">
        <v>27000</v>
      </c>
      <c r="H151" s="45" t="s">
        <v>11</v>
      </c>
    </row>
    <row r="152" spans="5:8" ht="15" thickBot="1" x14ac:dyDescent="0.35">
      <c r="E152" s="44" t="s">
        <v>154</v>
      </c>
      <c r="F152" s="58">
        <f>kalkulace!AK150</f>
        <v>0</v>
      </c>
      <c r="G152" s="43">
        <v>6000</v>
      </c>
      <c r="H152" s="45" t="s">
        <v>11</v>
      </c>
    </row>
    <row r="153" spans="5:8" ht="15" thickBot="1" x14ac:dyDescent="0.35">
      <c r="E153" s="44" t="s">
        <v>155</v>
      </c>
      <c r="F153" s="58">
        <f>kalkulace!AK151</f>
        <v>0</v>
      </c>
      <c r="G153" s="43">
        <v>33000</v>
      </c>
      <c r="H153" s="45" t="s">
        <v>11</v>
      </c>
    </row>
    <row r="154" spans="5:8" ht="15" thickBot="1" x14ac:dyDescent="0.35">
      <c r="E154" s="44" t="s">
        <v>157</v>
      </c>
      <c r="F154" s="58">
        <f>kalkulace!AK152</f>
        <v>28050</v>
      </c>
      <c r="G154" s="43">
        <v>27000</v>
      </c>
      <c r="H154" s="45" t="s">
        <v>1</v>
      </c>
    </row>
    <row r="155" spans="5:8" ht="15" thickBot="1" x14ac:dyDescent="0.35">
      <c r="E155" s="44" t="s">
        <v>159</v>
      </c>
      <c r="F155" s="58">
        <f>kalkulace!AK153</f>
        <v>179100</v>
      </c>
      <c r="G155" s="43">
        <v>150000</v>
      </c>
      <c r="H155" s="45" t="s">
        <v>11</v>
      </c>
    </row>
    <row r="156" spans="5:8" ht="15" thickBot="1" x14ac:dyDescent="0.35">
      <c r="E156" s="44" t="s">
        <v>160</v>
      </c>
      <c r="F156" s="58">
        <f>kalkulace!AK154</f>
        <v>356400</v>
      </c>
      <c r="G156" s="43">
        <v>243000</v>
      </c>
      <c r="H156" s="45" t="s">
        <v>11</v>
      </c>
    </row>
    <row r="157" spans="5:8" ht="15" thickBot="1" x14ac:dyDescent="0.35">
      <c r="E157" s="44" t="s">
        <v>161</v>
      </c>
      <c r="F157" s="58">
        <f>kalkulace!AK155</f>
        <v>240000</v>
      </c>
      <c r="G157" s="43">
        <v>87000</v>
      </c>
      <c r="H157" s="45" t="s">
        <v>6</v>
      </c>
    </row>
    <row r="158" spans="5:8" ht="15" thickBot="1" x14ac:dyDescent="0.35">
      <c r="E158" s="44" t="s">
        <v>285</v>
      </c>
      <c r="F158" s="58">
        <f>kalkulace!AK156</f>
        <v>45400</v>
      </c>
      <c r="G158" s="43">
        <v>27000</v>
      </c>
      <c r="H158" s="45" t="s">
        <v>11</v>
      </c>
    </row>
    <row r="159" spans="5:8" ht="15" thickBot="1" x14ac:dyDescent="0.35">
      <c r="E159" s="44" t="s">
        <v>295</v>
      </c>
      <c r="F159" s="58">
        <f>kalkulace!AK157</f>
        <v>37400</v>
      </c>
      <c r="G159" s="43">
        <v>18000</v>
      </c>
      <c r="H159" s="45" t="s">
        <v>11</v>
      </c>
    </row>
    <row r="160" spans="5:8" ht="15" thickBot="1" x14ac:dyDescent="0.35">
      <c r="E160" s="44" t="s">
        <v>162</v>
      </c>
      <c r="F160" s="58">
        <f>kalkulace!AK158</f>
        <v>121550</v>
      </c>
      <c r="G160" s="43">
        <v>24000</v>
      </c>
      <c r="H160" s="45" t="s">
        <v>11</v>
      </c>
    </row>
    <row r="161" spans="5:8" ht="15" thickBot="1" x14ac:dyDescent="0.35">
      <c r="E161" s="44" t="s">
        <v>163</v>
      </c>
      <c r="F161" s="58">
        <f>kalkulace!AK159</f>
        <v>65600</v>
      </c>
      <c r="G161" s="43">
        <v>36000</v>
      </c>
      <c r="H161" s="45" t="s">
        <v>11</v>
      </c>
    </row>
    <row r="162" spans="5:8" ht="15" thickBot="1" x14ac:dyDescent="0.35">
      <c r="E162" s="44" t="s">
        <v>164</v>
      </c>
      <c r="F162" s="58">
        <f>kalkulace!AK160</f>
        <v>125400</v>
      </c>
      <c r="G162" s="43">
        <v>27000</v>
      </c>
      <c r="H162" s="45" t="s">
        <v>11</v>
      </c>
    </row>
    <row r="163" spans="5:8" ht="15" thickBot="1" x14ac:dyDescent="0.35">
      <c r="E163" s="44" t="s">
        <v>165</v>
      </c>
      <c r="F163" s="58">
        <f>kalkulace!AK161</f>
        <v>49350</v>
      </c>
      <c r="G163" s="43">
        <v>6000</v>
      </c>
      <c r="H163" s="45" t="s">
        <v>11</v>
      </c>
    </row>
    <row r="164" spans="5:8" ht="15" thickBot="1" x14ac:dyDescent="0.35">
      <c r="E164" s="44" t="s">
        <v>166</v>
      </c>
      <c r="F164" s="58">
        <f>kalkulace!AK162</f>
        <v>0</v>
      </c>
      <c r="G164" s="43">
        <v>9000</v>
      </c>
      <c r="H164" s="45" t="s">
        <v>11</v>
      </c>
    </row>
    <row r="165" spans="5:8" ht="15" thickBot="1" x14ac:dyDescent="0.35">
      <c r="E165" s="44" t="s">
        <v>167</v>
      </c>
      <c r="F165" s="58">
        <f>kalkulace!AK163</f>
        <v>644650</v>
      </c>
      <c r="G165" s="43">
        <v>12000</v>
      </c>
      <c r="H165" s="45" t="s">
        <v>11</v>
      </c>
    </row>
    <row r="166" spans="5:8" ht="15" thickBot="1" x14ac:dyDescent="0.35">
      <c r="E166" s="44" t="s">
        <v>275</v>
      </c>
      <c r="F166" s="58">
        <f>kalkulace!AK164</f>
        <v>120000</v>
      </c>
      <c r="G166" s="43">
        <v>12000</v>
      </c>
      <c r="H166" s="45" t="s">
        <v>11</v>
      </c>
    </row>
    <row r="167" spans="5:8" ht="15" thickBot="1" x14ac:dyDescent="0.35">
      <c r="E167" s="44" t="s">
        <v>170</v>
      </c>
      <c r="F167" s="58">
        <f>kalkulace!AK165</f>
        <v>216250</v>
      </c>
      <c r="G167" s="43">
        <v>12000</v>
      </c>
      <c r="H167" s="45" t="s">
        <v>11</v>
      </c>
    </row>
    <row r="168" spans="5:8" ht="15" thickBot="1" x14ac:dyDescent="0.35">
      <c r="E168" s="44" t="s">
        <v>171</v>
      </c>
      <c r="F168" s="58">
        <f>kalkulace!AK166</f>
        <v>56750</v>
      </c>
      <c r="G168" s="43">
        <v>21000</v>
      </c>
      <c r="H168" s="45" t="s">
        <v>11</v>
      </c>
    </row>
    <row r="169" spans="5:8" ht="15" thickBot="1" x14ac:dyDescent="0.35">
      <c r="E169" s="44" t="s">
        <v>172</v>
      </c>
      <c r="F169" s="58">
        <f>kalkulace!AK167</f>
        <v>52750</v>
      </c>
      <c r="G169" s="43">
        <v>21000</v>
      </c>
      <c r="H169" s="45" t="s">
        <v>11</v>
      </c>
    </row>
    <row r="170" spans="5:8" ht="15" thickBot="1" x14ac:dyDescent="0.35">
      <c r="E170" s="44" t="s">
        <v>173</v>
      </c>
      <c r="F170" s="58">
        <f>kalkulace!AK168</f>
        <v>687800</v>
      </c>
      <c r="G170" s="43">
        <v>36000</v>
      </c>
      <c r="H170" s="45" t="s">
        <v>11</v>
      </c>
    </row>
    <row r="171" spans="5:8" ht="15" thickBot="1" x14ac:dyDescent="0.35">
      <c r="E171" s="44" t="s">
        <v>174</v>
      </c>
      <c r="F171" s="58">
        <f>kalkulace!AK169</f>
        <v>0</v>
      </c>
      <c r="G171" s="43">
        <v>30000</v>
      </c>
      <c r="H171" s="45" t="s">
        <v>11</v>
      </c>
    </row>
    <row r="172" spans="5:8" ht="15" thickBot="1" x14ac:dyDescent="0.35">
      <c r="E172" s="44" t="s">
        <v>175</v>
      </c>
      <c r="F172" s="58">
        <f>kalkulace!AK170</f>
        <v>45400</v>
      </c>
      <c r="G172" s="43">
        <v>39000</v>
      </c>
      <c r="H172" s="45" t="s">
        <v>11</v>
      </c>
    </row>
    <row r="173" spans="5:8" ht="15" thickBot="1" x14ac:dyDescent="0.35">
      <c r="E173" s="44" t="s">
        <v>176</v>
      </c>
      <c r="F173" s="58">
        <f>kalkulace!AK171</f>
        <v>140250</v>
      </c>
      <c r="G173" s="43">
        <v>81000</v>
      </c>
      <c r="H173" s="45" t="s">
        <v>6</v>
      </c>
    </row>
    <row r="174" spans="5:8" ht="15" thickBot="1" x14ac:dyDescent="0.35">
      <c r="E174" s="44" t="s">
        <v>178</v>
      </c>
      <c r="F174" s="58">
        <f>kalkulace!AK172</f>
        <v>0</v>
      </c>
      <c r="G174" s="43">
        <v>72000</v>
      </c>
      <c r="H174" s="45" t="s">
        <v>11</v>
      </c>
    </row>
    <row r="175" spans="5:8" ht="15" thickBot="1" x14ac:dyDescent="0.35">
      <c r="E175" s="44" t="s">
        <v>179</v>
      </c>
      <c r="F175" s="58">
        <f>kalkulace!AK173</f>
        <v>102150</v>
      </c>
      <c r="G175" s="43">
        <v>24000</v>
      </c>
      <c r="H175" s="45" t="s">
        <v>6</v>
      </c>
    </row>
    <row r="176" spans="5:8" ht="15" thickBot="1" x14ac:dyDescent="0.35">
      <c r="E176" s="44" t="s">
        <v>180</v>
      </c>
      <c r="F176" s="58">
        <f>kalkulace!AK174</f>
        <v>22700</v>
      </c>
      <c r="G176" s="43">
        <v>0</v>
      </c>
      <c r="H176" s="45" t="s">
        <v>11</v>
      </c>
    </row>
    <row r="177" spans="5:8" ht="15" thickBot="1" x14ac:dyDescent="0.35">
      <c r="E177" s="44" t="s">
        <v>181</v>
      </c>
      <c r="F177" s="58">
        <f>kalkulace!AK175</f>
        <v>126350</v>
      </c>
      <c r="G177" s="43">
        <v>51000</v>
      </c>
      <c r="H177" s="45" t="s">
        <v>6</v>
      </c>
    </row>
    <row r="178" spans="5:8" ht="15" thickBot="1" x14ac:dyDescent="0.35">
      <c r="E178" s="44" t="s">
        <v>182</v>
      </c>
      <c r="F178" s="58">
        <f>kalkulace!AK176</f>
        <v>0</v>
      </c>
      <c r="G178" s="43">
        <v>21000</v>
      </c>
      <c r="H178" s="45" t="s">
        <v>11</v>
      </c>
    </row>
    <row r="179" spans="5:8" ht="15" thickBot="1" x14ac:dyDescent="0.35">
      <c r="E179" s="44" t="s">
        <v>183</v>
      </c>
      <c r="F179" s="58">
        <f>kalkulace!AK177</f>
        <v>111450</v>
      </c>
      <c r="G179" s="43">
        <v>3000</v>
      </c>
      <c r="H179" s="45" t="s">
        <v>11</v>
      </c>
    </row>
    <row r="180" spans="5:8" ht="15" thickBot="1" x14ac:dyDescent="0.35">
      <c r="E180" s="44" t="s">
        <v>184</v>
      </c>
      <c r="F180" s="58">
        <f>kalkulace!AK178</f>
        <v>0</v>
      </c>
      <c r="G180" s="43">
        <v>54000</v>
      </c>
      <c r="H180" s="45" t="s">
        <v>11</v>
      </c>
    </row>
    <row r="181" spans="5:8" ht="15" thickBot="1" x14ac:dyDescent="0.35">
      <c r="E181" s="44" t="s">
        <v>185</v>
      </c>
      <c r="F181" s="58">
        <f>kalkulace!AK179</f>
        <v>601000</v>
      </c>
      <c r="G181" s="43">
        <v>81000</v>
      </c>
      <c r="H181" s="45" t="s">
        <v>11</v>
      </c>
    </row>
    <row r="182" spans="5:8" ht="15" thickBot="1" x14ac:dyDescent="0.35">
      <c r="E182" s="44" t="s">
        <v>186</v>
      </c>
      <c r="F182" s="58">
        <f>kalkulace!AK180</f>
        <v>962350</v>
      </c>
      <c r="G182" s="43">
        <v>18000</v>
      </c>
      <c r="H182" s="45" t="s">
        <v>11</v>
      </c>
    </row>
    <row r="183" spans="5:8" ht="15" thickBot="1" x14ac:dyDescent="0.35">
      <c r="E183" s="44" t="s">
        <v>187</v>
      </c>
      <c r="F183" s="58">
        <f>kalkulace!AK181</f>
        <v>221300</v>
      </c>
      <c r="G183" s="43">
        <v>12000</v>
      </c>
      <c r="H183" s="45" t="s">
        <v>11</v>
      </c>
    </row>
    <row r="184" spans="5:8" ht="15" thickBot="1" x14ac:dyDescent="0.35">
      <c r="E184" s="44" t="s">
        <v>188</v>
      </c>
      <c r="F184" s="58">
        <f>kalkulace!AK182</f>
        <v>102150</v>
      </c>
      <c r="G184" s="43">
        <v>27000</v>
      </c>
      <c r="H184" s="45" t="s">
        <v>11</v>
      </c>
    </row>
    <row r="185" spans="5:8" ht="15" thickBot="1" x14ac:dyDescent="0.35">
      <c r="E185" s="44" t="s">
        <v>189</v>
      </c>
      <c r="F185" s="58">
        <f>kalkulace!AK183</f>
        <v>81100</v>
      </c>
      <c r="G185" s="43">
        <v>99000</v>
      </c>
      <c r="H185" s="45" t="s">
        <v>11</v>
      </c>
    </row>
    <row r="186" spans="5:8" ht="15" thickBot="1" x14ac:dyDescent="0.35">
      <c r="E186" s="44" t="s">
        <v>190</v>
      </c>
      <c r="F186" s="58">
        <f>kalkulace!AK184</f>
        <v>65450</v>
      </c>
      <c r="G186" s="43">
        <v>15000</v>
      </c>
      <c r="H186" s="45" t="s">
        <v>11</v>
      </c>
    </row>
    <row r="187" spans="5:8" ht="15" thickBot="1" x14ac:dyDescent="0.35">
      <c r="E187" s="44" t="s">
        <v>192</v>
      </c>
      <c r="F187" s="58">
        <f>kalkulace!AK185</f>
        <v>139200</v>
      </c>
      <c r="G187" s="43">
        <v>9000</v>
      </c>
      <c r="H187" s="45" t="s">
        <v>11</v>
      </c>
    </row>
    <row r="188" spans="5:8" ht="15" thickBot="1" x14ac:dyDescent="0.35">
      <c r="E188" s="44" t="s">
        <v>193</v>
      </c>
      <c r="F188" s="58">
        <f>kalkulace!AK186</f>
        <v>100150</v>
      </c>
      <c r="G188" s="43">
        <v>9000</v>
      </c>
      <c r="H188" s="45" t="s">
        <v>11</v>
      </c>
    </row>
    <row r="189" spans="5:8" ht="15" thickBot="1" x14ac:dyDescent="0.35">
      <c r="E189" s="44" t="s">
        <v>194</v>
      </c>
      <c r="F189" s="58">
        <f>kalkulace!AK187</f>
        <v>22700</v>
      </c>
      <c r="G189" s="43">
        <v>69000</v>
      </c>
      <c r="H189" s="45" t="s">
        <v>11</v>
      </c>
    </row>
    <row r="190" spans="5:8" ht="15" thickBot="1" x14ac:dyDescent="0.35">
      <c r="E190" s="44" t="s">
        <v>195</v>
      </c>
      <c r="F190" s="58">
        <f>kalkulace!AK188</f>
        <v>30050</v>
      </c>
      <c r="G190" s="43">
        <v>57000</v>
      </c>
      <c r="H190" s="45" t="s">
        <v>11</v>
      </c>
    </row>
    <row r="191" spans="5:8" ht="15" thickBot="1" x14ac:dyDescent="0.35">
      <c r="E191" s="44" t="s">
        <v>196</v>
      </c>
      <c r="F191" s="58">
        <f>kalkulace!AK189</f>
        <v>0</v>
      </c>
      <c r="G191" s="43">
        <v>12000</v>
      </c>
      <c r="H191" s="45" t="s">
        <v>6</v>
      </c>
    </row>
    <row r="192" spans="5:8" ht="15" thickBot="1" x14ac:dyDescent="0.35">
      <c r="E192" s="44" t="s">
        <v>197</v>
      </c>
      <c r="F192" s="58">
        <f>kalkulace!AK190</f>
        <v>0</v>
      </c>
      <c r="G192" s="43">
        <v>15000</v>
      </c>
      <c r="H192" s="45" t="s">
        <v>11</v>
      </c>
    </row>
    <row r="193" spans="5:8" ht="15" thickBot="1" x14ac:dyDescent="0.35">
      <c r="E193" s="44" t="s">
        <v>281</v>
      </c>
      <c r="F193" s="58">
        <f>kalkulace!AK191</f>
        <v>75400</v>
      </c>
      <c r="G193" s="43">
        <v>12000</v>
      </c>
      <c r="H193" s="45" t="s">
        <v>11</v>
      </c>
    </row>
    <row r="194" spans="5:8" ht="15" thickBot="1" x14ac:dyDescent="0.35">
      <c r="E194" s="44" t="s">
        <v>198</v>
      </c>
      <c r="F194" s="58">
        <f>kalkulace!AK192</f>
        <v>0</v>
      </c>
      <c r="G194" s="43">
        <v>105000</v>
      </c>
      <c r="H194" s="45" t="s">
        <v>1</v>
      </c>
    </row>
    <row r="195" spans="5:8" ht="15" thickBot="1" x14ac:dyDescent="0.35">
      <c r="E195" s="44" t="s">
        <v>199</v>
      </c>
      <c r="F195" s="58">
        <f>kalkulace!AK193</f>
        <v>45400</v>
      </c>
      <c r="G195" s="43">
        <v>18000</v>
      </c>
      <c r="H195" s="45" t="s">
        <v>11</v>
      </c>
    </row>
    <row r="196" spans="5:8" ht="15" thickBot="1" x14ac:dyDescent="0.35">
      <c r="E196" s="44" t="s">
        <v>200</v>
      </c>
      <c r="F196" s="58">
        <f>kalkulace!AK194</f>
        <v>79450</v>
      </c>
      <c r="G196" s="43">
        <v>21000</v>
      </c>
      <c r="H196" s="45" t="s">
        <v>11</v>
      </c>
    </row>
    <row r="197" spans="5:8" ht="15" thickBot="1" x14ac:dyDescent="0.35">
      <c r="E197" s="44" t="s">
        <v>256</v>
      </c>
      <c r="F197" s="58">
        <f>kalkulace!AK195</f>
        <v>87450</v>
      </c>
      <c r="G197" s="43">
        <v>39000</v>
      </c>
      <c r="H197" s="45" t="s">
        <v>11</v>
      </c>
    </row>
    <row r="198" spans="5:8" ht="15" thickBot="1" x14ac:dyDescent="0.35">
      <c r="E198" s="44" t="s">
        <v>201</v>
      </c>
      <c r="F198" s="58">
        <f>kalkulace!AK196</f>
        <v>62400</v>
      </c>
      <c r="G198" s="43">
        <v>12000</v>
      </c>
      <c r="H198" s="45" t="s">
        <v>11</v>
      </c>
    </row>
    <row r="199" spans="5:8" ht="15" thickBot="1" x14ac:dyDescent="0.35">
      <c r="E199" s="44" t="s">
        <v>202</v>
      </c>
      <c r="F199" s="58">
        <f>kalkulace!AK197</f>
        <v>392000</v>
      </c>
      <c r="G199" s="43">
        <v>15000</v>
      </c>
      <c r="H199" s="45" t="s">
        <v>11</v>
      </c>
    </row>
    <row r="200" spans="5:8" ht="15" thickBot="1" x14ac:dyDescent="0.35">
      <c r="E200" s="44" t="s">
        <v>203</v>
      </c>
      <c r="F200" s="58">
        <f>kalkulace!AK198</f>
        <v>0</v>
      </c>
      <c r="G200" s="43">
        <v>24000</v>
      </c>
      <c r="H200" s="45" t="s">
        <v>11</v>
      </c>
    </row>
    <row r="201" spans="5:8" ht="15" thickBot="1" x14ac:dyDescent="0.35">
      <c r="E201" s="44" t="s">
        <v>204</v>
      </c>
      <c r="F201" s="58">
        <f>kalkulace!AK199</f>
        <v>672250</v>
      </c>
      <c r="G201" s="43">
        <v>12000</v>
      </c>
      <c r="H201" s="45" t="s">
        <v>11</v>
      </c>
    </row>
    <row r="202" spans="5:8" ht="15" thickBot="1" x14ac:dyDescent="0.35">
      <c r="E202" s="44" t="s">
        <v>205</v>
      </c>
      <c r="F202" s="58">
        <f>kalkulace!AK200</f>
        <v>0</v>
      </c>
      <c r="G202" s="43">
        <v>36000</v>
      </c>
      <c r="H202" s="45" t="s">
        <v>11</v>
      </c>
    </row>
    <row r="203" spans="5:8" ht="15" thickBot="1" x14ac:dyDescent="0.35">
      <c r="E203" s="44" t="s">
        <v>206</v>
      </c>
      <c r="F203" s="58">
        <f>kalkulace!AK201</f>
        <v>272400</v>
      </c>
      <c r="G203" s="43">
        <v>6000</v>
      </c>
      <c r="H203" s="45" t="s">
        <v>11</v>
      </c>
    </row>
    <row r="204" spans="5:8" ht="15" thickBot="1" x14ac:dyDescent="0.35">
      <c r="E204" s="44" t="s">
        <v>207</v>
      </c>
      <c r="F204" s="58">
        <f>kalkulace!AK202</f>
        <v>245400</v>
      </c>
      <c r="G204" s="43">
        <v>27000</v>
      </c>
      <c r="H204" s="45" t="s">
        <v>11</v>
      </c>
    </row>
    <row r="205" spans="5:8" ht="15" thickBot="1" x14ac:dyDescent="0.35">
      <c r="E205" s="44" t="s">
        <v>215</v>
      </c>
      <c r="F205" s="58">
        <f>kalkulace!AK203</f>
        <v>300000</v>
      </c>
      <c r="G205" s="43">
        <v>0</v>
      </c>
      <c r="H205" s="45" t="s">
        <v>11</v>
      </c>
    </row>
    <row r="206" spans="5:8" ht="15" thickBot="1" x14ac:dyDescent="0.35">
      <c r="E206" s="44" t="s">
        <v>217</v>
      </c>
      <c r="F206" s="58">
        <f>kalkulace!AK204</f>
        <v>179650</v>
      </c>
      <c r="G206" s="43">
        <v>57000</v>
      </c>
      <c r="H206" s="45" t="s">
        <v>11</v>
      </c>
    </row>
    <row r="207" spans="5:8" ht="15" thickBot="1" x14ac:dyDescent="0.35">
      <c r="E207" s="44" t="s">
        <v>218</v>
      </c>
      <c r="F207" s="58">
        <f>kalkulace!AK205</f>
        <v>86950</v>
      </c>
      <c r="G207" s="43">
        <v>60000</v>
      </c>
      <c r="H207" s="45" t="s">
        <v>11</v>
      </c>
    </row>
    <row r="208" spans="5:8" ht="15" thickBot="1" x14ac:dyDescent="0.35">
      <c r="E208" s="44" t="s">
        <v>219</v>
      </c>
      <c r="F208" s="58">
        <f>kalkulace!AK206</f>
        <v>18850</v>
      </c>
      <c r="G208" s="43">
        <v>9000</v>
      </c>
      <c r="H208" s="45" t="s">
        <v>11</v>
      </c>
    </row>
    <row r="209" spans="5:8" ht="15" thickBot="1" x14ac:dyDescent="0.35">
      <c r="E209" s="44" t="s">
        <v>220</v>
      </c>
      <c r="F209" s="58">
        <f>kalkulace!AK207</f>
        <v>362300</v>
      </c>
      <c r="G209" s="43">
        <v>12000</v>
      </c>
      <c r="H209" s="45" t="s">
        <v>11</v>
      </c>
    </row>
    <row r="210" spans="5:8" ht="15" thickBot="1" x14ac:dyDescent="0.35">
      <c r="E210" s="44" t="s">
        <v>221</v>
      </c>
      <c r="F210" s="58">
        <f>kalkulace!AK208</f>
        <v>45400</v>
      </c>
      <c r="G210" s="43">
        <v>0</v>
      </c>
      <c r="H210" s="45" t="s">
        <v>11</v>
      </c>
    </row>
    <row r="211" spans="5:8" ht="15" thickBot="1" x14ac:dyDescent="0.35">
      <c r="E211" s="44" t="s">
        <v>223</v>
      </c>
      <c r="F211" s="58">
        <f>kalkulace!AK209</f>
        <v>71100</v>
      </c>
      <c r="G211" s="43">
        <v>27000</v>
      </c>
      <c r="H211" s="45" t="s">
        <v>11</v>
      </c>
    </row>
    <row r="212" spans="5:8" ht="15" thickBot="1" x14ac:dyDescent="0.35">
      <c r="E212" s="44" t="s">
        <v>224</v>
      </c>
      <c r="F212" s="58">
        <f>kalkulace!AK210</f>
        <v>45400</v>
      </c>
      <c r="G212" s="43">
        <v>15000</v>
      </c>
      <c r="H212" s="45" t="s">
        <v>11</v>
      </c>
    </row>
    <row r="213" spans="5:8" ht="15" thickBot="1" x14ac:dyDescent="0.35">
      <c r="E213" s="44" t="s">
        <v>225</v>
      </c>
      <c r="F213" s="58">
        <f>kalkulace!AK211</f>
        <v>177150</v>
      </c>
      <c r="G213" s="43">
        <v>12000</v>
      </c>
      <c r="H213" s="45" t="s">
        <v>11</v>
      </c>
    </row>
    <row r="214" spans="5:8" ht="15" thickBot="1" x14ac:dyDescent="0.35">
      <c r="E214" s="44" t="s">
        <v>227</v>
      </c>
      <c r="F214" s="58">
        <f>kalkulace!AK212</f>
        <v>314550</v>
      </c>
      <c r="G214" s="43">
        <v>24000</v>
      </c>
      <c r="H214" s="45" t="s">
        <v>11</v>
      </c>
    </row>
    <row r="215" spans="5:8" ht="15" thickBot="1" x14ac:dyDescent="0.35">
      <c r="E215" s="44" t="s">
        <v>228</v>
      </c>
      <c r="F215" s="58">
        <f>kalkulace!AK213</f>
        <v>0</v>
      </c>
      <c r="G215" s="43">
        <v>21000</v>
      </c>
      <c r="H215" s="45" t="s">
        <v>6</v>
      </c>
    </row>
    <row r="216" spans="5:8" ht="15" thickBot="1" x14ac:dyDescent="0.35">
      <c r="E216" s="44" t="s">
        <v>229</v>
      </c>
      <c r="F216" s="58">
        <f>kalkulace!AK214</f>
        <v>0</v>
      </c>
      <c r="G216" s="43">
        <v>27000</v>
      </c>
      <c r="H216" s="45" t="s">
        <v>11</v>
      </c>
    </row>
    <row r="217" spans="5:8" ht="15" thickBot="1" x14ac:dyDescent="0.35">
      <c r="E217" s="44" t="s">
        <v>230</v>
      </c>
      <c r="F217" s="58">
        <f>kalkulace!AK215</f>
        <v>37050</v>
      </c>
      <c r="G217" s="43">
        <v>15000</v>
      </c>
      <c r="H217" s="45" t="s">
        <v>11</v>
      </c>
    </row>
    <row r="218" spans="5:8" ht="15" thickBot="1" x14ac:dyDescent="0.35">
      <c r="E218" s="44" t="s">
        <v>231</v>
      </c>
      <c r="F218" s="58">
        <f>kalkulace!AK216</f>
        <v>0</v>
      </c>
      <c r="G218" s="43">
        <v>24000</v>
      </c>
      <c r="H218" s="45" t="s">
        <v>11</v>
      </c>
    </row>
    <row r="219" spans="5:8" ht="15" thickBot="1" x14ac:dyDescent="0.35">
      <c r="E219" s="44" t="s">
        <v>232</v>
      </c>
      <c r="F219" s="58">
        <f>kalkulace!AK217</f>
        <v>218550</v>
      </c>
      <c r="G219" s="43">
        <v>51000</v>
      </c>
      <c r="H219" s="45" t="s">
        <v>11</v>
      </c>
    </row>
    <row r="220" spans="5:8" ht="15" thickBot="1" x14ac:dyDescent="0.35">
      <c r="E220" s="44" t="s">
        <v>234</v>
      </c>
      <c r="F220" s="58">
        <f>kalkulace!AK218</f>
        <v>224650</v>
      </c>
      <c r="G220" s="43">
        <v>21000</v>
      </c>
      <c r="H220" s="45" t="s">
        <v>11</v>
      </c>
    </row>
    <row r="221" spans="5:8" ht="15" thickBot="1" x14ac:dyDescent="0.35">
      <c r="E221" s="44" t="s">
        <v>236</v>
      </c>
      <c r="F221" s="58">
        <f>kalkulace!AK219</f>
        <v>581800</v>
      </c>
      <c r="G221" s="43">
        <v>90000</v>
      </c>
      <c r="H221" s="45" t="s">
        <v>11</v>
      </c>
    </row>
    <row r="222" spans="5:8" ht="15" thickBot="1" x14ac:dyDescent="0.35">
      <c r="E222" s="46" t="s">
        <v>237</v>
      </c>
      <c r="F222" s="58">
        <f>kalkulace!AK220</f>
        <v>49750</v>
      </c>
      <c r="G222" s="47">
        <v>12000</v>
      </c>
      <c r="H222" s="48" t="s">
        <v>11</v>
      </c>
    </row>
    <row r="223" spans="5:8" x14ac:dyDescent="0.3">
      <c r="F223" s="4">
        <v>0</v>
      </c>
      <c r="G223" s="4">
        <v>0</v>
      </c>
      <c r="H223" s="4"/>
    </row>
    <row r="224" spans="5:8" x14ac:dyDescent="0.3">
      <c r="F224" s="4">
        <v>0</v>
      </c>
      <c r="G224" s="4">
        <v>0</v>
      </c>
      <c r="H224" s="4"/>
    </row>
    <row r="225" spans="6:8" x14ac:dyDescent="0.3">
      <c r="F225" s="4">
        <v>360000</v>
      </c>
      <c r="G225" s="4">
        <v>0</v>
      </c>
      <c r="H225" s="4" t="s">
        <v>11</v>
      </c>
    </row>
    <row r="226" spans="6:8" x14ac:dyDescent="0.3">
      <c r="F226" s="4">
        <v>1556100</v>
      </c>
      <c r="G226" s="4">
        <v>378000</v>
      </c>
      <c r="H226" s="4" t="s">
        <v>11</v>
      </c>
    </row>
    <row r="227" spans="6:8" x14ac:dyDescent="0.3">
      <c r="F227" s="4"/>
      <c r="G227" s="4">
        <v>3360000</v>
      </c>
    </row>
    <row r="228" spans="6:8" x14ac:dyDescent="0.3">
      <c r="F228" s="4"/>
      <c r="G228" s="4">
        <v>480000</v>
      </c>
    </row>
    <row r="229" spans="6:8" x14ac:dyDescent="0.3">
      <c r="F229" s="4"/>
      <c r="G229" s="4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C2F34-AB97-440C-9B81-283E64E6AFBA}">
  <dimension ref="A3:I23"/>
  <sheetViews>
    <sheetView workbookViewId="0">
      <selection activeCell="A28" sqref="A28"/>
    </sheetView>
  </sheetViews>
  <sheetFormatPr defaultRowHeight="14.4" x14ac:dyDescent="0.3"/>
  <cols>
    <col min="1" max="1" width="15.109375" bestFit="1" customWidth="1"/>
    <col min="2" max="2" width="20.88671875" bestFit="1" customWidth="1"/>
    <col min="3" max="4" width="5" bestFit="1" customWidth="1"/>
    <col min="5" max="5" width="6" bestFit="1" customWidth="1"/>
    <col min="6" max="6" width="15.77734375" customWidth="1"/>
    <col min="7" max="7" width="13.5546875" customWidth="1"/>
    <col min="8" max="70" width="6" bestFit="1" customWidth="1"/>
    <col min="71" max="149" width="7" bestFit="1" customWidth="1"/>
    <col min="150" max="150" width="9.109375" bestFit="1" customWidth="1"/>
    <col min="151" max="151" width="13.77734375" bestFit="1" customWidth="1"/>
  </cols>
  <sheetData>
    <row r="3" spans="1:7" x14ac:dyDescent="0.3">
      <c r="A3" s="95" t="s">
        <v>381</v>
      </c>
      <c r="B3" t="s">
        <v>384</v>
      </c>
      <c r="F3" t="s">
        <v>385</v>
      </c>
      <c r="G3" t="s">
        <v>386</v>
      </c>
    </row>
    <row r="4" spans="1:7" x14ac:dyDescent="0.3">
      <c r="A4" s="96">
        <v>2021</v>
      </c>
      <c r="B4" s="97">
        <v>1988500</v>
      </c>
      <c r="F4">
        <v>1988500</v>
      </c>
      <c r="G4" s="83">
        <f>F4+1700000</f>
        <v>3688500</v>
      </c>
    </row>
    <row r="5" spans="1:7" x14ac:dyDescent="0.3">
      <c r="A5" s="96">
        <v>2022</v>
      </c>
      <c r="B5" s="97">
        <v>4317800</v>
      </c>
      <c r="F5" s="35">
        <v>4317800</v>
      </c>
      <c r="G5" s="83">
        <f t="shared" ref="G5:G14" si="0">F5+1700000</f>
        <v>6017800</v>
      </c>
    </row>
    <row r="6" spans="1:7" x14ac:dyDescent="0.3">
      <c r="A6" s="96">
        <v>2023</v>
      </c>
      <c r="B6" s="97">
        <v>3538250</v>
      </c>
      <c r="F6" s="35">
        <v>3538250</v>
      </c>
      <c r="G6" s="83">
        <f t="shared" si="0"/>
        <v>5238250</v>
      </c>
    </row>
    <row r="7" spans="1:7" x14ac:dyDescent="0.3">
      <c r="A7" s="96">
        <v>2024</v>
      </c>
      <c r="B7" s="97">
        <v>3020650</v>
      </c>
      <c r="F7" s="35">
        <v>3020650</v>
      </c>
      <c r="G7" s="83">
        <f t="shared" si="0"/>
        <v>4720650</v>
      </c>
    </row>
    <row r="8" spans="1:7" x14ac:dyDescent="0.3">
      <c r="A8" s="96">
        <v>2025</v>
      </c>
      <c r="B8" s="97">
        <v>2505350</v>
      </c>
      <c r="F8" s="35">
        <v>2505350</v>
      </c>
      <c r="G8" s="83">
        <f t="shared" si="0"/>
        <v>4205350</v>
      </c>
    </row>
    <row r="9" spans="1:7" x14ac:dyDescent="0.3">
      <c r="A9" s="96">
        <v>2026</v>
      </c>
      <c r="B9" s="97">
        <v>1618350</v>
      </c>
      <c r="F9" s="35">
        <v>1618350</v>
      </c>
      <c r="G9" s="83">
        <f t="shared" si="0"/>
        <v>3318350</v>
      </c>
    </row>
    <row r="10" spans="1:7" x14ac:dyDescent="0.3">
      <c r="A10" s="96">
        <v>2027</v>
      </c>
      <c r="B10" s="97">
        <v>1647900</v>
      </c>
      <c r="F10" s="35">
        <v>1647900</v>
      </c>
      <c r="G10" s="83">
        <f t="shared" si="0"/>
        <v>3347900</v>
      </c>
    </row>
    <row r="11" spans="1:7" x14ac:dyDescent="0.3">
      <c r="A11" s="96">
        <v>2028</v>
      </c>
      <c r="B11" s="97">
        <v>2565600</v>
      </c>
      <c r="F11" s="35">
        <v>2565600</v>
      </c>
      <c r="G11" s="83">
        <f t="shared" si="0"/>
        <v>4265600</v>
      </c>
    </row>
    <row r="12" spans="1:7" x14ac:dyDescent="0.3">
      <c r="A12" s="96">
        <v>2029</v>
      </c>
      <c r="B12" s="97">
        <v>2438850</v>
      </c>
      <c r="F12" s="35">
        <v>2438850</v>
      </c>
      <c r="G12" s="83">
        <f t="shared" si="0"/>
        <v>4138850</v>
      </c>
    </row>
    <row r="13" spans="1:7" x14ac:dyDescent="0.3">
      <c r="A13" s="96">
        <v>2030</v>
      </c>
      <c r="B13" s="97">
        <v>2323550</v>
      </c>
      <c r="F13" s="35">
        <v>2323550</v>
      </c>
      <c r="G13" s="83">
        <f t="shared" si="0"/>
        <v>4023550</v>
      </c>
    </row>
    <row r="14" spans="1:7" x14ac:dyDescent="0.3">
      <c r="A14" s="96">
        <v>3031</v>
      </c>
      <c r="B14" s="97">
        <v>1504050</v>
      </c>
      <c r="F14" s="35">
        <v>1504050</v>
      </c>
      <c r="G14" s="83">
        <f>F14+1700000+I17</f>
        <v>4542150</v>
      </c>
    </row>
    <row r="15" spans="1:7" x14ac:dyDescent="0.3">
      <c r="A15" s="96" t="s">
        <v>382</v>
      </c>
      <c r="B15" s="97"/>
    </row>
    <row r="16" spans="1:7" x14ac:dyDescent="0.3">
      <c r="A16" s="96" t="s">
        <v>383</v>
      </c>
      <c r="B16" s="97">
        <v>27468850</v>
      </c>
      <c r="F16">
        <f>SUM(F4:F15)</f>
        <v>27468850</v>
      </c>
      <c r="G16">
        <f>SUM(G4:G15)</f>
        <v>47506950</v>
      </c>
    </row>
    <row r="17" spans="7:9" x14ac:dyDescent="0.3">
      <c r="G17">
        <f>G19-G16</f>
        <v>0</v>
      </c>
      <c r="I17">
        <v>1338100</v>
      </c>
    </row>
    <row r="19" spans="7:9" x14ac:dyDescent="0.3">
      <c r="G19">
        <v>47506950</v>
      </c>
    </row>
    <row r="21" spans="7:9" x14ac:dyDescent="0.3">
      <c r="G21">
        <v>11277000</v>
      </c>
    </row>
    <row r="23" spans="7:9" x14ac:dyDescent="0.3">
      <c r="G23">
        <f>G19+G21</f>
        <v>58783950</v>
      </c>
    </row>
  </sheetData>
  <pageMargins left="0.7" right="0.7" top="0.78740157499999996" bottom="0.78740157499999996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CB307-F0B4-40B3-8566-BF7048530C0A}">
  <dimension ref="A3:F16"/>
  <sheetViews>
    <sheetView workbookViewId="0">
      <selection activeCell="E16" sqref="E16"/>
    </sheetView>
  </sheetViews>
  <sheetFormatPr defaultRowHeight="14.4" x14ac:dyDescent="0.3"/>
  <cols>
    <col min="1" max="1" width="15.109375" bestFit="1" customWidth="1"/>
    <col min="2" max="2" width="19.5546875" bestFit="1" customWidth="1"/>
    <col min="5" max="5" width="12.21875" style="111" bestFit="1" customWidth="1"/>
  </cols>
  <sheetData>
    <row r="3" spans="1:6" x14ac:dyDescent="0.3">
      <c r="A3" s="95" t="s">
        <v>381</v>
      </c>
      <c r="B3" t="s">
        <v>389</v>
      </c>
    </row>
    <row r="4" spans="1:6" x14ac:dyDescent="0.3">
      <c r="A4" s="96">
        <v>2021</v>
      </c>
      <c r="B4" s="97">
        <v>867000</v>
      </c>
      <c r="E4" s="111">
        <v>867000</v>
      </c>
    </row>
    <row r="5" spans="1:6" x14ac:dyDescent="0.3">
      <c r="A5" s="96">
        <v>2022</v>
      </c>
      <c r="B5" s="97">
        <v>3909000</v>
      </c>
      <c r="E5" s="111">
        <v>3909000</v>
      </c>
    </row>
    <row r="6" spans="1:6" x14ac:dyDescent="0.3">
      <c r="A6" s="96">
        <v>2023</v>
      </c>
      <c r="B6" s="97">
        <v>864000</v>
      </c>
      <c r="E6" s="111">
        <v>864000</v>
      </c>
    </row>
    <row r="7" spans="1:6" x14ac:dyDescent="0.3">
      <c r="A7" s="96">
        <v>2024</v>
      </c>
      <c r="B7" s="97">
        <v>654000</v>
      </c>
      <c r="E7" s="111">
        <v>654000</v>
      </c>
    </row>
    <row r="8" spans="1:6" x14ac:dyDescent="0.3">
      <c r="A8" s="96">
        <v>2025</v>
      </c>
      <c r="B8" s="97">
        <v>744000</v>
      </c>
      <c r="E8" s="111">
        <v>744000</v>
      </c>
    </row>
    <row r="9" spans="1:6" x14ac:dyDescent="0.3">
      <c r="A9" s="96">
        <v>2026</v>
      </c>
      <c r="B9" s="97">
        <v>834000</v>
      </c>
      <c r="E9" s="111">
        <v>834000</v>
      </c>
    </row>
    <row r="10" spans="1:6" x14ac:dyDescent="0.3">
      <c r="A10" s="96">
        <v>2027</v>
      </c>
      <c r="B10" s="97">
        <v>591000</v>
      </c>
      <c r="E10" s="111">
        <v>591000</v>
      </c>
    </row>
    <row r="11" spans="1:6" x14ac:dyDescent="0.3">
      <c r="A11" s="96">
        <v>2028</v>
      </c>
      <c r="B11" s="97">
        <v>684000</v>
      </c>
      <c r="E11" s="111">
        <v>684000</v>
      </c>
    </row>
    <row r="12" spans="1:6" x14ac:dyDescent="0.3">
      <c r="A12" s="96">
        <v>2029</v>
      </c>
      <c r="B12" s="97">
        <v>603000</v>
      </c>
      <c r="E12" s="111">
        <v>603000</v>
      </c>
    </row>
    <row r="13" spans="1:6" x14ac:dyDescent="0.3">
      <c r="A13" s="96">
        <v>2030</v>
      </c>
      <c r="B13" s="97">
        <v>705000</v>
      </c>
      <c r="E13" s="111">
        <v>705000</v>
      </c>
    </row>
    <row r="14" spans="1:6" x14ac:dyDescent="0.3">
      <c r="A14" s="96">
        <v>3031</v>
      </c>
      <c r="B14" s="97">
        <v>444000</v>
      </c>
      <c r="E14" s="111">
        <f>444000+kalkulace!AD260</f>
        <v>822000</v>
      </c>
      <c r="F14" t="s">
        <v>390</v>
      </c>
    </row>
    <row r="15" spans="1:6" x14ac:dyDescent="0.3">
      <c r="A15" s="96" t="s">
        <v>382</v>
      </c>
      <c r="B15" s="97"/>
    </row>
    <row r="16" spans="1:6" x14ac:dyDescent="0.3">
      <c r="A16" s="96" t="s">
        <v>383</v>
      </c>
      <c r="B16" s="97">
        <v>10899000</v>
      </c>
      <c r="E16" s="111">
        <f>SUM(E4:E15)</f>
        <v>11277000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2</vt:i4>
      </vt:variant>
    </vt:vector>
  </HeadingPairs>
  <TitlesOfParts>
    <vt:vector size="9" baseType="lpstr">
      <vt:lpstr>kalkulace</vt:lpstr>
      <vt:lpstr>grafy</vt:lpstr>
      <vt:lpstr>data</vt:lpstr>
      <vt:lpstr>komunikace</vt:lpstr>
      <vt:lpstr>součty</vt:lpstr>
      <vt:lpstr>kontingence obnova</vt:lpstr>
      <vt:lpstr>kontingence modernizace</vt:lpstr>
      <vt:lpstr>data!Oblast_tisku</vt:lpstr>
      <vt:lpstr>kalkulace!Oblast_tisku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Cejpek</dc:creator>
  <cp:lastModifiedBy>Miroslav Cejpek</cp:lastModifiedBy>
  <cp:lastPrinted>2020-08-20T09:24:32Z</cp:lastPrinted>
  <dcterms:created xsi:type="dcterms:W3CDTF">2020-08-14T08:49:51Z</dcterms:created>
  <dcterms:modified xsi:type="dcterms:W3CDTF">2020-08-26T11:29:15Z</dcterms:modified>
</cp:coreProperties>
</file>